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14" firstSheet="1" activeTab="1"/>
  </bookViews>
  <sheets>
    <sheet name="清单编制说明" sheetId="2" r:id="rId1"/>
    <sheet name="工程量清单" sheetId="10" r:id="rId2"/>
    <sheet name="定额计价程序表" sheetId="6" r:id="rId3"/>
    <sheet name="安全文明施工措施费工作清单-1" sheetId="7" r:id="rId4"/>
    <sheet name="分包报价综合单价分析表" sheetId="8" r:id="rId5"/>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s>
  <definedNames>
    <definedName name="_xlnm._FilterDatabase" localSheetId="1" hidden="1">工程量清单!$A$7:$XFB$224</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<sst xmlns="http://schemas.openxmlformats.org/spreadsheetml/2006/main" count="1420" uniqueCount="485">
  <si>
    <t>附件6.2：编制说明及清单</t>
  </si>
  <si>
    <t>珠海市香洲区中小学、幼儿园办学场所及停车场改造提升工程项目施工总承包-智能化工程专业分包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</si>
  <si>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</si>
  <si>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</si>
  <si>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</si>
  <si>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</si>
  <si>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</si>
  <si>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</si>
  <si>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项目承揽范围：珠海市香洲区中小学、幼儿园办学场所及停车场改造提升工程项目施工总承包-智能化工程专业分包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</si>
  <si>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</si>
  <si>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</si>
  <si>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</si>
  <si>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</si>
  <si>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</si>
  <si>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</si>
  <si>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</si>
  <si>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</si>
  <si>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</si>
  <si>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</si>
  <si>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</si>
  <si>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</si>
  <si>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</si>
  <si>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</si>
  <si>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</si>
  <si>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</si>
  <si>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</si>
  <si>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</si>
  <si>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r>
      <rPr>
        <sz val="11"/>
        <rFont val="宋体"/>
        <charset val="134"/>
      </rPr>
      <t>招标范围外的定价原则：
（1）专业分包：本工程量清单中有相似清单项，按相似清单项换算后的确定价格；若本工程量清单中无相似的清单项，按《广东省通用安装工程综合定额（2018）》定额下浮</t>
    </r>
    <r>
      <rPr>
        <u/>
        <sz val="11"/>
        <color rgb="FFFF0000"/>
        <rFont val="宋体"/>
        <charset val="134"/>
      </rPr>
      <t>15%</t>
    </r>
    <r>
      <rPr>
        <sz val="11"/>
        <rFont val="宋体"/>
        <charset val="134"/>
      </rPr>
      <t>（人工、材料、机械台班价格按施工当月项目所在地信息价执行（如项目所在地当月信息价缺失，可通过协商定价的方式确定人工、材料、机械台班价格）或者双方谈判确定。                                                                                                                            （2）劳务分包：按市场劳务价格执行或者双方谈判确定。</t>
    </r>
  </si>
  <si>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</si>
  <si>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</si>
  <si>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</si>
  <si>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</si>
  <si>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</si>
  <si>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</si>
  <si>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</si>
  <si>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</si>
  <si>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</si>
  <si>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</si>
  <si>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</si>
  <si>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</si>
  <si>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</si>
  <si>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</si>
  <si>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</si>
  <si>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</si>
  <si>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</si>
  <si>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</si>
  <si>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</si>
  <si>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</si>
  <si>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</si>
  <si>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</si>
  <si>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</si>
  <si>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</si>
  <si>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</si>
  <si>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</si>
  <si>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</si>
  <si>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</si>
  <si>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</si>
  <si>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珠海市香洲区中小学、幼儿园办学场所及停车场改造提升工程项目施工总承包-智能化工程专业分包工程量清单</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</si>
  <si>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</si>
  <si>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</si>
  <si>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</si>
  <si>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</si>
  <si>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</si>
  <si>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</si>
  <si>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</si>
  <si>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</si>
  <si>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</si>
  <si>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</si>
  <si>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</si>
  <si>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</si>
  <si>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</si>
  <si>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</si>
  <si>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</si>
  <si>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二十一小学</t>
  </si>
  <si>
    <t>（一）</t>
  </si>
  <si>
    <t>停车场出入口控制</t>
  </si>
  <si>
    <t/>
  </si>
  <si>
    <t>停车场管理软件+手机APP</t>
  </si>
  <si>
    <t>1、名称:停车场管理软件+手机APP
2、类别:中文版,收费管理,车牌自动识别管理,支持微信/支付宝缴费和APP缴费功能支持微信、支付宝缴费或APP缴费；
3、综合考虑按图纸和规范要求而实施、完成这项工程的一切有关费用</t>
  </si>
  <si>
    <t>/</t>
  </si>
  <si>
    <t>套</t>
  </si>
  <si>
    <t>1.000</t>
  </si>
  <si>
    <t>道闸</t>
  </si>
  <si>
    <t>1、名称:道闸
2、规格:"快速道闸;起落速度:1.5~2.5秒;杆件:4米直杆;支持遇阻反弹防砸功能;支持自动限位功能;支持热过载保护功能。含防砸雷达,有效防止“砸车、砸人”事故的发生"
3、综合考虑按图纸和规范要求而实施、完成这项工程的一切有关费用</t>
  </si>
  <si>
    <t>出入口控制机</t>
  </si>
  <si>
    <t>1、名称:出入口控制机
2、规格:"工作电压 AC220VP15%通讯方式 TCP/IP 语音提示 智能化、行业化、情景化的可自定义语音提示显示屏 12寸工业级LCD显示屏语音对讲支持网络对讲功能,可远程托管收费模式 中央自助缴费、中央人工收费、出口自助缴费、出口人工缴费、手机缴费工作温度-25℃~75℃、工作湿度10%~90%"
3、综合考虑按图纸和规范要求而实施、完成这项工程的一切有关费用</t>
  </si>
  <si>
    <t>2.000</t>
  </si>
  <si>
    <t>车牌识别摄像机</t>
  </si>
  <si>
    <t>1、名称:车牌识别摄像机
2、类别:200万像素彩色高清摄像机;最小照度:彩色0.002Lux@(F1.2,AGCON),黑白0.0002Lux @(F1.2,AGC ON);宽动态范围:95dB;车辆捕获率:白天≥99%,夜间≥99%;车牌识别率:白天≥99%,夜间≥99%;倾斜车牌识别:可识别出视频中略微水平倾斜的机动车车牌号码;支持车身颜色识别,车标识别,车辆子品牌识别;外接道闸控制:布防状态下可根据存储黑白名单自动控制外接道闸开/换；
3、综合考虑按图纸和规范要求而实施、完成这项工程的一切有关费用</t>
  </si>
  <si>
    <t>台</t>
  </si>
  <si>
    <t>出入口控制终端</t>
  </si>
  <si>
    <t>1、名称:出入口控制终端
2、规格:"CPU:Apollo Lake J3455平台处理器内存:4GB,标配
128G SSD;无风扇设计,集成交换机、485接口、报警2进4出、麦克风输入、视频HDMI及VGA 接口工作温度:-30℃~70℃,湿度
:≤95%"
3、综合考虑按图纸和规范要求而实施、完成这项工程的一切有关费用</t>
  </si>
  <si>
    <t>低温补光灯</t>
  </si>
  <si>
    <t>1、名称:低温补光灯
2、规格:30W
3、综合考虑按图纸和规范要求而实施、完成这项工程的一切有关费用</t>
  </si>
  <si>
    <t>网线</t>
  </si>
  <si>
    <t>1、名称:网线
2、敷设方式:管、暗槽内穿放
3、综合考虑按图纸和规范要求而实施、完成这项工程的一切有关费用</t>
  </si>
  <si>
    <t>m</t>
  </si>
  <si>
    <t>20.000</t>
  </si>
  <si>
    <t>配线</t>
  </si>
  <si>
    <t>1、名称:配线
2、型号: RVV
3、规格:3*1.5mm2
4、材质:铜芯
5、综合考虑按图纸和规范要求而实施、完成这项工程的一切有关费用</t>
  </si>
  <si>
    <t>1、名称:绝缘导线
2、规格;RVVP6*0.5
3、综合考虑按图纸和规范要求而实施、完成这项工程的一切有关费用</t>
  </si>
  <si>
    <t>5.000</t>
  </si>
  <si>
    <t>1、名称:配线
2、型号: RVV
3、规格:3*2.5mm2
4、材质:铜芯
5、综合考虑按图纸和规范要求而实施、完成这项工程的一切有关费用</t>
  </si>
  <si>
    <t>地感线圈</t>
  </si>
  <si>
    <t>1、名称:地感线圈
2、规格:BVR×1.5mm2
3、综合考虑按图纸和规范要求而实施、完成这项工程的一切有关费用</t>
  </si>
  <si>
    <t>80.000</t>
  </si>
  <si>
    <t>配管</t>
  </si>
  <si>
    <t>1、名称:电线管
2、材质:镀锌钢管
3、规格:SC20
4、配置形式:埋地
5、接地要求:符合设计及施工规范要求
6、综合考虑按图纸和规范要求而实施、完成这项工程的一切有关费用</t>
  </si>
  <si>
    <t>40.000</t>
  </si>
  <si>
    <t>造贝小学</t>
  </si>
  <si>
    <t>1、名称:停车场管理软件+手机APP
2、类别:中文版,收费管理,车牌自动识别管理,支持微信/支付宝缴费和APP缴费功能支持微信、支付宝缴费或APP缴费
3、综合考虑按图纸和规范要求而实施、完成这项工程的一切有关费用</t>
  </si>
  <si>
    <t>1、名称:道闸
2、规格:"快速道闸;起落速度:1.5~2.5秒;杆件:4米直杆;支持遇阻反弹防砸功能，支持自动限位功能;支持热过载保护功能。含防砸雷达,有效防止“砸车、砸人”事故的发生"
3、综合考虑按图纸和规范要求而实施、完成这项工程的一切有关费用</t>
  </si>
  <si>
    <t>1、名称:车牌识别摄像机
2、类别:200万像素彩色高清摄像机;最小照度:彩色0.002Lux@(F1.2,AGC ON),黑白0.0002Lux @(F1.2,AGC ON);宽动态范围:95dB;车辆捕获率:白天≥99%,夜间≥99%;车牌识别率:白天≥99%,夜间≥99%;倾斜车牌识别:可识别出视频中略微水平倾斜的机动车车牌号码;支持车身颜色识别,车标识别,车辆子品牌识别;外接道闸控制:布防状态下可根据存储黑白名单自动控制外接道闸开/换;
3、综合考虑按图纸和规范要求而实施、完成这项工程的一切有关费用</t>
  </si>
  <si>
    <t>4.000</t>
  </si>
  <si>
    <t>安全岛</t>
  </si>
  <si>
    <t>1、长1500*宽500*高200(单位毫米)
2、综合考虑按图纸和规范要求而实施、完成这项工程的一切有关费用</t>
  </si>
  <si>
    <t>个</t>
  </si>
  <si>
    <t>1.名称:绝缘导线
2.规格;RVVP6*0.5
3、综合考虑按图纸和规范要求而实施、完成这项工程的一切有关费用</t>
  </si>
  <si>
    <t>（二）</t>
  </si>
  <si>
    <t>电动伸缩门</t>
  </si>
  <si>
    <t>1、名称:电动伸缩门
2、规格:长度不小于7米,高度不小于2米。
3、综合考虑按图纸和规范要求而实施、完成这项工程的一切有关费用</t>
  </si>
  <si>
    <t>200.000</t>
  </si>
  <si>
    <t>1、名称:配线
2、型号: RVV
3、规格:3*1.0mm2
4、材质:铜芯
5、综合考虑按图纸和规范要求而实施、完成这项工程的一切有关费用</t>
  </si>
  <si>
    <t>100.000</t>
  </si>
  <si>
    <t>50.000</t>
  </si>
  <si>
    <t>150.000</t>
  </si>
  <si>
    <t>1、名称:电线管
2、材质:镀锌钢管
3、规格:SC20
4、配置形式:明敷
5、接地要求:符合设计及施工规范要求
6、综合考虑按图纸和规范要求而实施、完成这项工程的一切有关费用</t>
  </si>
  <si>
    <t>550.000</t>
  </si>
  <si>
    <t>格力学校</t>
  </si>
  <si>
    <t>1、名称:电动伸缩门
2、规格:长度不小于10米,高度不小于2米。
3、综合考虑按图纸和规范要求而实施、完成这项工程的一切有关费用</t>
  </si>
  <si>
    <t>广生小学</t>
  </si>
  <si>
    <t>凤凰小学</t>
  </si>
  <si>
    <t>1、名称:车牌识别摄像机
2、类别:200万像素彩色高清摄像机;最小照度:彩色0.002Lux@(F1.2,AGC ON),黑白0.0002Lux @(F1.2,AGC ON);宽动态范围:95dB;车辆捕获率:白天≥99%,夜间≥99%;车牌识别率:白天
≥99%,夜间≥99%;倾斜车牌识别:可识别出视频中略微水平倾斜的机动车车牌号码;支持车身颜色识别,车标识别,车辆子品牌识别;外接道闸控制:布防状态下可根据存储黑白名单自动控制外接道闸开/换;
3、综合考虑按图纸和规范要求而实施、完成这项工程的一切有关费用</t>
  </si>
  <si>
    <t>1、名称:出入口控制终端
2、规格:"CPU:Apollo Lake J3455平台处理器内存:4GB,标配
128G SSD;无风扇设计,集成交换机、485接口、报警2进4出、麦克风
输入、视频HDMI及VGA 接口工作温度:-30℃~70℃,湿度
:≤95%"
3、综合考虑按图纸和规范要求而实施、完成这项工程的一切有关费用</t>
  </si>
  <si>
    <t>1、长1000*宽500*高200(单位毫米)
2、综合考虑按图纸和规范要求而实施、完成这项工程的一切有关费用</t>
  </si>
  <si>
    <t>七</t>
  </si>
  <si>
    <t>香洲区一小</t>
  </si>
  <si>
    <t>1、名称:电线管
2、材质:镀锌钢管
3、规格:SC32
4、配置形式:埋地
5、接地要求:符合设计及施工规范要求
6、综合考虑按图纸和规范要求而实施、完成这项工程的一切有关费用</t>
  </si>
  <si>
    <t>1、名称:配线
2、型号:WDZ-BYJ
3、规格:4mm2
4、材质:铜芯
5、配线部位:室内
6、接地要求:符合设计及施工规范要求
7、综合考虑按图纸和规范要求而实施、完成这项工程的一切有关费用</t>
  </si>
  <si>
    <t>挖沟槽土方</t>
  </si>
  <si>
    <t>1、挖掘机挖沟槽、基坑土方 一、二类土
2、人工挖沟槽土方 一、二类土 深度在2m内
3、综合考虑按图纸和规范要求而实施、完成这项工程的一切有关费用</t>
  </si>
  <si>
    <t>m3</t>
  </si>
  <si>
    <t>77.372</t>
  </si>
  <si>
    <t>回填方</t>
  </si>
  <si>
    <t>1．密实度要求：按设计及规范要求
2．填方粒径要求：按设计及规范要求
3.部位：沟槽
4、综合考虑按图纸和规范要求而实施、完成这项工程的一切有关费用</t>
  </si>
  <si>
    <t>59.752</t>
  </si>
  <si>
    <t>香山学校</t>
  </si>
  <si>
    <t>监控工程</t>
  </si>
  <si>
    <t>筒型网络摄像机</t>
  </si>
  <si>
    <t>1、名称：筒型网络摄像机
2、参数：400万1/3”CMOS ICR红外阵列筒型网络摄像机 ；支持H.2.65及H.264编码；最小照度0.07Lux@（F1.2,AGC ON),0 Lux with IR;0.1 Lux（F1.4,AGC ON),0 Lux with IR;镜头4mm，水平视场角：78°（6mm，8mm，12mm，可选）；帧率50Hz：25fp(2560*1440,2048*1536,1920*1080,1280*720)；宽动态范围120dB；感兴趣区域ROI支持三码流分别设置1个固定区域；智能报警越界侦测，物品遗留侦测，物品拾取侦测，非法停车侦测，人员聚集侦测，徘徊侦测，快速移动侦测，进入区域侦测，离开区域侦测，电源供电 DC12V±25%/POE（802.3af），功耗7.5W MAX；红外照射距离最远可达50米；支持智能后检索，配合NVR支持事件的二次检索分析，存储功能NAS（NFS,SMB/CIFS均支持）；快门1/3秒至1/100,000秒；工作温度和湿度-30℃~60℃，湿度小于95%（无凝结）；防护等级IP67;
3、综合考虑按图纸和规范要求而实施、完成这项工程的一切有关费用</t>
  </si>
  <si>
    <t>26.000</t>
  </si>
  <si>
    <t>摄像机支架</t>
  </si>
  <si>
    <t>1、辅助机械设备安装 摄像机支架
2、综合考虑按图纸和规范要求而实施、完成这项工程的一切有关费用</t>
  </si>
  <si>
    <t>19.000</t>
  </si>
  <si>
    <t>专业功放</t>
  </si>
  <si>
    <t>1、名称:专业功放
2、类别:1.输出功率(20Hz-20KHz/THD≤1%):立体声/并联8Ω×2:700W×2:立体声/并 联4Ω×2:1050W×2;桥接8Ω:2100W
2.连接座： XLR、TRS接口
3.电压增益(@1KHz):37.7dB
4.输入灵敏度：0.775V/1V/1.44V
5.输入阻抗：10K 9非平衡、20KΩ平衡
6.频率响应(@1W功率下):20Hz-20KHz/+0/-2dB
7.THD+N(@1/8功率下):≤0.05%
8.信噪比(A计权):≥95dB
9.阻尼系数(@1KHz):≥200@8 ohms
10.分离度(Q1KHz):≥80dB
11.保护方式：过流保护、直流保护、短路保护
12.指示灯：电源、保护、失真
13.冷却方式：风扇冷却
14 . 供电：~220V:50Hz
15.最大功耗：3150W
16.尺寸(L xWxH):483x464x88 mm
17.重量：17.9Kg
18、综合考虑按图纸和规范要求而实施、完成这项工程的一切有关费用</t>
  </si>
  <si>
    <t>音频处理器</t>
  </si>
  <si>
    <t>1.输入通道：前级放大、信号发生器、扩展器、压缩器、5段参量均衡、AM自动混音 功能、AFC自适应反馈消除、AEC回声消除、ANC噪声消除
2.输出通道：31段参量均衡器、延时器、分频器、高低通滤波器、限幅器
3.采样率：48K
4.幻象供电： DC 48V
5.频率响应：20Hz-20KHz
6.总谐波失真+噪声：&lt;0.002%@1KHz,4dBu
7.数/模动态范围(A-计权):120dB
8.模/数动态范围(A-计权):120dB
9.输入阻抗(平衡式):20KΩ
10.最大输出阻抗(平衡式):1009
11.通道隔离度：1kHz,100dB
12.输入共模抑制：60Hz,80dB
13.最大输出电平：+24dBu,平衡
14.最大输入电平：+24dBu,平衡
15.工作温度：0℃-40℃
16.工作电源： AC110V-220V,50Hz/60Hz
17.电源功耗：&lt;40W
18.尺寸(宽x深x高):482×258×45(mm)
19.净重：1.95kg
20.毛重：2.9kg
21、综合考虑按图纸和规范要求而实施、完成这项工程的一切有关费用</t>
  </si>
  <si>
    <t>无线话筒</t>
  </si>
  <si>
    <t>1、名称:无线话筒（含天线）
2、型号:1.频率指标：470-510M 540-590M 640-690M 740-790M 807-830MHz五段共900 个频率
2.调制方式：宽带FM
3.频道数目：100-200个在每个频率段
4.频道间隔：25KHz的倍数
5.频率稳定度：±0.005%以内
6.动态范围：100dB
7.最大频偏：士45KHz
8.频率响应：80Hz-18KHz(±3dB)(整个系统的频率取决于话筒单元)
9.综合信噪比：105dB
10.综合失真：≤0.5%
11.工作距离：约100m(工作距离取决于很多因素，包括RF信号的吸收、反射和干扰 等)直线无障碍
12.工作温度： -10℃~+60℃ 接收机指标
1.接收机方式：二次变频超外差
2.中频频率：110MHz,10.7MHz
3.无线接口： BNC/500
4.灵敏度：12dB_uV(80dBS/N)
5.灵敏度调节范围：12-32dB uV
6.离散抑制：≥75dB
7.最大输出电平：+10dBV
8.供电方式： DC12V-1A输入
9.重量：1.95 Kg,不含天线
10.尺寸：宽422mm×深180mm×高44.5mm</t>
  </si>
  <si>
    <t>电源时序器</t>
  </si>
  <si>
    <t>1、名称:电源时序器
2、类别:1.额定输出电压:AC~220V 50Hz
2.额定输出电流:30A
3.可控制电源：8路
4.每路动作延时时间:1秒
5.供电电源:VAC,220V 50/60Hz,30A
6.单路额定输出电源：16A
7.尺寸：484x 299 x66mm
8.重量：4.9Kg
9、综合考虑按图纸和规范要求而实施、完成这项工程的一切有关费用</t>
  </si>
  <si>
    <t>六类非屏蔽双绞线</t>
  </si>
  <si>
    <t>1、名称：六类非屏蔽双绞线
2、规格:23 AWG;带宽:&gt;250MHz;护套防火等级:低烟无卤;十字骨架。
3、综合考虑按图纸和规范要求而实施、完成这项工程的一切有关费用</t>
  </si>
  <si>
    <t>2800.000</t>
  </si>
  <si>
    <t>1、名称：电线管
2、规格：PC25
3、配置形式：明敷
4、接地要求:符合设计及施工规范要求
5、综合考虑按图纸和规范要求而实施、完成这项工程的一切有关费用</t>
  </si>
  <si>
    <t>1200.000</t>
  </si>
  <si>
    <t>九</t>
  </si>
  <si>
    <t>广昌小学</t>
  </si>
  <si>
    <t>管线</t>
  </si>
  <si>
    <t>金属线槽MR 100*50</t>
  </si>
  <si>
    <t>1、名称:金属线槽MR
2、规格:100*50
3、厚度、材质:热镀锌，1.0mm
4、综合考虑按图纸和规范要求而实施、完成这项工程的一切有关费用</t>
  </si>
  <si>
    <t>108.320</t>
  </si>
  <si>
    <t>桥架支架</t>
  </si>
  <si>
    <t>1、桥架支架
2、综合考虑按图纸和规范要求而实施、完成这项工程的一切有关费用</t>
  </si>
  <si>
    <t>kg</t>
  </si>
  <si>
    <t>110.000</t>
  </si>
  <si>
    <t>1、名称：筒型网络摄像机
2、参数：400万1/3”CMOS ICR红外阵列筒型网络摄像机 ；支持H.2.65及H.264编码；最小照度0.07Lux@（F1.2,AGC ON),0 Lux with IR;0.1 Lux（F1.4,AGC ON),0 Lux with IR;镜头4mm，水平视场角：78°（6mm，8mm，12mm，可选）；帧率50Hz：25fps(2560*1440,2048*1536,1920*1080,1280*720)；宽动态范围120dB；感兴趣区域ROI支持三码流分别设置1个固定区域；智能报警越界侦测，物品遗留侦测，物品拾取侦测，非法停车侦测，人员聚集侦测，徘徊侦测，快速移动侦测，进入区域侦测，离开区域侦测，电源供电 DC12V±25%/POE（802.3af），功耗7.5W MAX；红外照射距离最远可达50米；支持智能后检索，配合NVR支持事件的二次检索分析，存储功能NAS（NFS,SMB/CIFS均支持）；快门1/3秒至1/100,000秒；工作温度和湿度-30℃~60℃，湿度小于95%（无凝结）；防护等级IP67;
3、综合考虑按图纸和规范要求而实施、完成这项工程的一切有关费用</t>
  </si>
  <si>
    <t>30.000</t>
  </si>
  <si>
    <t>1、名称:电线管
2、材质:镀锌电线管
3、规格:JDG20
4、配置形式:暗敷
5、接地要求:符合设计及施工规范要求
6、综合考虑按图纸和规范要求而实施、完成这项工程的一切有关费用</t>
  </si>
  <si>
    <t>1、名称:电线管
2、材质:镀锌电线管
3、规格:JDG25
4、配置形式:暗敷
5、接地要求:符合设计及施工规范要求
6、综合考虑按图纸和规范要求而实施、完成这项工程的一切有关费用</t>
  </si>
  <si>
    <t>1、名称:电线管
2、材质:镀锌电线管
3、规格:JDG32
4、配置形式:明配
5、接地要求:符合设计及施工规范要求
6、综合考虑按图纸和规范要求而实施、完成这项工程的一切有关费用</t>
  </si>
  <si>
    <t>15.000</t>
  </si>
  <si>
    <t>1、名称:配管
2、材质:镀锌钢管
3、规格:SC20
4、配置形式:暗配
5、接地要求:符合设计及施工规范要求
6、综合考虑按图纸和规范要求而实施、完成这项工程的一切有关费用</t>
  </si>
  <si>
    <t>300.000</t>
  </si>
  <si>
    <t>1、名称:电线管
2、材质:镀锌钢管
3、规格:SC25
4、配置形式:暗敷
5、接地要求:符合设计及施工规范要求
6、综合考虑按图纸和规范要求而实施、完成这项工程的一切有关费用</t>
  </si>
  <si>
    <t>1、名称:网线
2、规格:UTP Cat6
3、敷设方式:管内、槽架内配线
4、综合考虑按图纸和规范要求而实施、完成这项工程的一切有关费用</t>
  </si>
  <si>
    <t>门禁控制器</t>
  </si>
  <si>
    <t>1.名称:门禁控制器
2.规格:TCP/IP 接口,单门控制,接入读卡器、4 个监控输入、2个继电器输出
3.其他，详见技术规格书、设计说明
4、综合考虑按图纸和规范要求而实施、完成这项工程的一切有关费用</t>
  </si>
  <si>
    <t>6.000</t>
  </si>
  <si>
    <t>双门电控锁</t>
  </si>
  <si>
    <t>1.名称:电控锁（含支架）
2.规格:开锁电压: 6-15V ;电流: 1.5-3A ;灵敏度:
0.5S ;应用方式:断\通电开门
3.其他，详见技术规格书、设计说明
4、综合考虑按图纸和规范要求而实施、完成这项工程的一切有关费用</t>
  </si>
  <si>
    <t>读卡器</t>
  </si>
  <si>
    <t>1.名称:读卡器
2.其他:非接触式IC读卡器,支持加密协议,防破坏微动开关
3.其他，详见技术规格书、设计说明
4、综合考虑按图纸和规范要求而实施、完成这项工程的一切有关费用</t>
  </si>
  <si>
    <t>楼层机柜</t>
  </si>
  <si>
    <t>1、名称：楼层机柜
2、规格：600*600*42U。材质：选用优质冷扎钢板，主框架厚度为2.0mm，其他配件厚度为1.2mm以上；含固定板5块，机架式PDU 2套，风扇2只
3、详见技术规格书
4、综合考虑按图纸和规范要求而实施、完成这项工程的一切有关费用</t>
  </si>
  <si>
    <t>进线机柜</t>
  </si>
  <si>
    <t>1、名称：进线机柜
2、规格：600*600*42U。材质：选用优质冷扎钢板，主框架厚度为2.0mm，其他配件厚度为1.2mm以上；含固定板5块，机架式PDU 2套，风扇2只
3、详见技术规格书
4、综合考虑按图纸和规范要求而实施、完成这项工程的一切有关费用</t>
  </si>
  <si>
    <t>24口六类网络配线架</t>
  </si>
  <si>
    <t>1、名称：24口六类网络配线架
2、规格：六类非屏蔽，24口固定配置（含模块），高度1U；每个端口具有彩色标识和标签；配线架背后线路板具有防尘、防撞保护；绝缘阻抗：最小200ＭΩ；插拔寿命：≥1000次；触点材料：磷青铜，含镀金
3、详见技术规格书
4、综合考虑按图纸和规范要求而实施、完成这项工程的一切有关费用</t>
  </si>
  <si>
    <t>48口六类网络配线架</t>
  </si>
  <si>
    <t>1、名称：48口六类网络配线架
2、规格：六类非屏蔽，48口固定配置（含模块），高度1U；每个端口具有彩色标识和标签；配线架背后线路板具有防尘、防撞保护；绝缘阻抗：最小200ＭΩ；插拔寿命：≥1000次；触点材料：磷青铜，含镀金
3、详见技术规格书
4、综合考虑按图纸和规范要求而实施、完成这项工程的一切有关费用</t>
  </si>
  <si>
    <t>12口光纤配线架</t>
  </si>
  <si>
    <t>1、名称：12口光纤配线架
2、规格：模块化结构，1U机架式，含空白挡板、光纤盘、耦合器、尾纤、光纤熔接
3、详见技术规格书
4、综合考虑按图纸和规范要求而实施、完成这项工程的一切有关费用</t>
  </si>
  <si>
    <t>24口光纤配线架</t>
  </si>
  <si>
    <t>1、名称：24口光纤配线架
2、规格：模块化结构，1U机架式，含空白挡板、光纤盘、耦合器、尾纤、光纤熔接
3、详见技术规格书
4、综合考虑按图纸和规范要求而实施、完成这项工程的一切有关费用</t>
  </si>
  <si>
    <t>50对110配线架</t>
  </si>
  <si>
    <t>1、名称：50对110配线架
2、规格：19英寸机架式设备，含连接块
3、详见技术规格书
4、综合考虑按图纸和规范要求而实施、完成这项工程的一切有关费用</t>
  </si>
  <si>
    <t>100对110配线架</t>
  </si>
  <si>
    <t>1、名称：100对110配线架
2、规格：19英寸机架式设备，含连接块
3、详见技术规格书
4、综合考虑按图纸和规范要求而实施、完成这项工程的一切有关费用</t>
  </si>
  <si>
    <t>1U理线架</t>
  </si>
  <si>
    <t>1、名称：1U理线架
2、规格：19英寸金属理线器，带盖板，24档
3、详见技术规格书
4、综合考虑按图纸和规范要求而实施、完成这项工程的一切有关费用</t>
  </si>
  <si>
    <t>2U理线架</t>
  </si>
  <si>
    <t>1、名称：2U理线架
2、规格：19英寸金属理线器，带盖板，24档
3、详见技术规格书
4、综合考虑按图纸和规范要求而实施、完成这项工程的一切有关费用</t>
  </si>
  <si>
    <t>汇聚交换机</t>
  </si>
  <si>
    <t>1、名称：汇聚层交换机
2、参数：1、交换容量≥3.0Tbps、12个10/100/1000BASE-T以大网端口,12个千兆SFP,2个万兆SFP+,交流供电
3、详见技术规格书
4、综合考虑按图纸和规范要求而实施、完成这项工程的一切有关费用</t>
  </si>
  <si>
    <t>24口POE交换机</t>
  </si>
  <si>
    <t>1、名称：24口POE交换机
2、参数：1，24个10/100/1000Base-T以太网端口（含POE功能),4个万兆SFP+端口,PoE+、交流供电，交换容量≥2.5Tbps；
2，支持IPv4和IPv6的三层路由功能，并可以实现基于硬件的IPv4和IPv6的全线速转发。同时支持IPv6的ACL、QoS、组播和网管；支持堆叠， 堆叠电缆
3、详见技术规格书
4、综合考虑按图纸和规范要求而实施、完成这项工程的一切有关费用</t>
  </si>
  <si>
    <t>接线盒</t>
  </si>
  <si>
    <t>1、名称:接线盒
2、材质:钢制
3、内容:插座、开关、灯具
4、安装形式:暗装
5、综合考虑按图纸和规范要求而实施、完成这项工程的一切有关费用</t>
  </si>
  <si>
    <t>综合布线系统</t>
  </si>
  <si>
    <t>12芯单模铠装光缆</t>
  </si>
  <si>
    <t>1、敷设光缆 线槽桥架支架活动地板内明布放 12芯以下
2、光缆 GYTAH-12B1
3、综合考虑按图纸和规范要求而实施、完成这项工程的一切有关费用</t>
  </si>
  <si>
    <t>六类非屏蔽跳线</t>
  </si>
  <si>
    <t>1、安装双绞线跳线
2、六类非屏蔽RJ45跳线(3米)
3、综合考虑按图纸和规范要求而实施、完成这项工程的一切有关费用</t>
  </si>
  <si>
    <t>条</t>
  </si>
  <si>
    <t>81.000</t>
  </si>
  <si>
    <t>语音跳线</t>
  </si>
  <si>
    <t>1、安装双绞线跳线
2、RJ11-RJ45跳线(3米)
3、综合考虑按图纸和规范要求而实施、完成这项工程的一切有关费用</t>
  </si>
  <si>
    <t>双芯单模光纤跳线</t>
  </si>
  <si>
    <t>1、安装光纤跳线
2、3米双芯单模光纤跳线(LC-LC,50/125)
3、综合考虑按图纸和规范要求而实施、完成这项工程的一切有关费用</t>
  </si>
  <si>
    <t>8.000</t>
  </si>
  <si>
    <t>HDMI(AOC)线</t>
  </si>
  <si>
    <t>1、室内穿放、布放射频传输电缆 管、暗槽内穿放 Φ9mm以内
2、射频传输电缆 HDMI(AOC)线,规格：40m
3、综合考虑按图纸和规范要求而实施、完成这项工程的一切有关费用</t>
  </si>
  <si>
    <t>单口信息面板</t>
  </si>
  <si>
    <t>1、安装8位模块式信息插座 单口
2、单口信息面板 86英式单口面板,自带防尘盖,含1个六类非屏蔽网络模块
3、综合考虑按图纸和规范要求而实施、完成这项工程的一切有关费用</t>
  </si>
  <si>
    <t>10.000</t>
  </si>
  <si>
    <t>双口信息面板</t>
  </si>
  <si>
    <t>1、安装8位模块式信息插座 双口
2、双口信息面板 86英式双口面板自带防尘盖,含2个六类非屏蔽网络模块
2、综合考虑按图纸和规范要求而实施、完成这项工程的一切有关费用</t>
  </si>
  <si>
    <t>预留信息发布屏信息点</t>
  </si>
  <si>
    <t>1、预留信息发布屏信息点
2、综合考虑按图纸和规范要求而实施、完成这项工程的一切有关费用</t>
  </si>
  <si>
    <t>双绞线缆测试</t>
  </si>
  <si>
    <t>1、4对双绞线缆测试 五类以上
2、综合考虑按图纸和规范要求而实施、完成这项工程的一切有关费用</t>
  </si>
  <si>
    <t>点</t>
  </si>
  <si>
    <t>光纤测试</t>
  </si>
  <si>
    <t>1、光纤测试
2、综合考虑按图纸和规范要求而实施、完成这项工程的一切有关费用</t>
  </si>
  <si>
    <t>12.000</t>
  </si>
  <si>
    <t>金属线槽</t>
  </si>
  <si>
    <t>1、名称:金属线槽MR
2、规格:50*50
3、厚度、材质:热镀锌，1.0mm
4、综合考虑按图纸和规范要求而实施、完成这项工程的一切有关费用</t>
  </si>
  <si>
    <t>4.150</t>
  </si>
  <si>
    <t>1、名称:金属线槽MR
2、规格:100*100
3、厚度、材质:热镀锌，1.0mm
4、综合考虑按图纸和规范要求而实施、完成这项工程的一切有关费用</t>
  </si>
  <si>
    <t>14.050</t>
  </si>
  <si>
    <t>1、名称:配管
2、材质:塑料管
3、规格:PVC50
4、配置形式:埋地
5、接地要求:符合设计及施工规范要求
6、综合考虑按图纸和规范要求而实施、完成这项工程的一切有关费用</t>
  </si>
  <si>
    <t>133.400</t>
  </si>
  <si>
    <t>（三）</t>
  </si>
  <si>
    <t>网络设备</t>
  </si>
  <si>
    <t>千兆单模光模块</t>
  </si>
  <si>
    <t>1、千兆单模光模块 单模光模块-SFP-GE-(1310nm,LC)
2、综合考虑按图纸和规范要求而实施、完成这项工程的一切有关费用</t>
  </si>
  <si>
    <t>（四）</t>
  </si>
  <si>
    <t>公共广播系统</t>
  </si>
  <si>
    <t>网络功放60w</t>
  </si>
  <si>
    <t>1、标准19英寸机架设计，标准RJ45输入,100Mbps,支持协议TCP/IP,UDP,音频格式MP3,音频模式16位CD音质,采样率8KHz~48KHz,EMC输入灵敏度775mV(非平衡),AUX输入灵敏度350mV(非平衡),MIC输入灵敏度5mV(非平衡),AUX输出幅度1000mV 2路莲花座输出接口,AUX输出阻抗4700高音提升、衰戒士10dB,低音提升、衰减±10dB:USB接口:最大支持16G内存U盘接入额定功率60W,整机功耗90W,频率响应80Hz~16KHz+1/-3dB,谐波失真≤1%,信噪比&gt;65dB,输出方式100V定压输出,短路输入千接点输入保护电路直流输出、过载、过温、短路保护电路,输入电源~220V 50Hz
2、综合考虑按图纸和规范要求而实施、完成这项工程的一切有关费用</t>
  </si>
  <si>
    <t>3.000</t>
  </si>
  <si>
    <t>吸顶音箱(6W)</t>
  </si>
  <si>
    <t>1、额定功率(100V)1.5W,3W,6W:额定功率(70V)0.75W,1.5W,3W;阻抗黑Com 红6.7K 2/绿3.3K0/1.7K0灵敏度(1W/1M)92dB±3dB,最大声压级100dB±3dB,频率响应(-10dB)110Hz-18kHz,喇叭单元5"X1
2、综合考虑按图纸和规范要求而实施、完成这项工程的一切有关费用</t>
  </si>
  <si>
    <t>音箱(10w)</t>
  </si>
  <si>
    <t>1、喇叭口径6.5"x12"x1,额定功率10W,最大功率20W,输入电压70V/100V,灵敏度92dB,频响范围130HZ-20KHz,最大声压级102dB
2、综合考虑按图纸和规范要求而实施、完成这项工程的一切有关费用</t>
  </si>
  <si>
    <t>1、多芯软导线管内穿线(芯以内) 二芯 导线截面(mm2以内) 1
2、多股铜芯聚氯乙烯绝缘导线 BV WDZN-RYSP2x1.0
3、综合考虑按图纸和规范要求而实施、完成这项工程的一切有关费用</t>
  </si>
  <si>
    <t>600.000</t>
  </si>
  <si>
    <t>公共广播系统调试</t>
  </si>
  <si>
    <t>1、背景音乐系统调试 分区试响 扬声器数量 ≤50台
2、综合考虑按图纸和规范要求而实施、完成这项工程的一切有关费用</t>
  </si>
  <si>
    <t>系统</t>
  </si>
  <si>
    <t>（五）</t>
  </si>
  <si>
    <t>入侵和紧急报警系统</t>
  </si>
  <si>
    <t>报警管理软件</t>
  </si>
  <si>
    <t>1、基于前端防区探测器进行园区范围内的入侵行为或意外事件的迅速感知和处理实现针对园区内部的高效安全防范。伎持报警子系统管理能力,包含布防、撤防、消警控制操作,支持防区管理能力,包含旁路、旁路恢复操作,支持实时入侵报警能力;支持历史入侵报警事件查询及导出能力
2、综合考虑按图纸和规范要求而实施、完成这项工程的一切有关费用</t>
  </si>
  <si>
    <t>报警主机</t>
  </si>
  <si>
    <t>1、总线式网络,8个板载有线防区,可扩展至256个(其中64个可以为无线防区)4个板载触发器输出,可扩展至256个支持40000条日志记录,包括32000条报警事件记录5000条操作日志和3000条管理记录支持远程搜索查询事件日志:支持定时布撤防(日常计划、优先计划，支持CID报告,支持话机复用支持防区报警、系统状态事件联动输出发生/恢复事件和时间可灵活配置:支持32个LCD键盘包括1个全局键盘和31个子系统键盘,键盘总线总长度不得大于1.2km(中1.5mm)支持外置蓄电池蓄电池电压实时监测主辅电源可自动切换支持两条总线总线无极性支持手牵手总线拓扑,每条可达2400m(中1.5mm);短信、电话报警需配合4G模块电话数量:配合4G模块系列支持4个电话号码,配置方式:键盘编程和4200配置用户:网络用户32个,功耗≤60W(负载供电≤40W)电源AC220V,含备用电池不少于8小时
2、综合考虑按图纸和规范要求而实施、完成这项工程的一切有关费用</t>
  </si>
  <si>
    <t>编程控制键盘</t>
  </si>
  <si>
    <t>1、CD报警键盘，连接到报警主机可以对报警主机进行操作和编程，通过指示灯和报警音提示报警,主机状态指示灯:系统故障,网络链接状态报警,布撤防,配置状态,B个功能键工程查询,旁路一键火警紧急,左键右键支持防拆功能与主机通讯485,键盘警情输出蜂鸣器功能:对主机编程、撒布防、消警、旁路/旁路恢复、工程测试、子系统操作继电器操作、主机状态查询:功耗1.8W
2、综合考虑按图纸和规范要求而实施、完成这项工程的一切有关费用</t>
  </si>
  <si>
    <t>分控键盘(4防区)</t>
  </si>
  <si>
    <t>1、支持4个可编程接线防区,可设定为不同防区类型,内置蜂鸣器、LCD显示,支持密码控制(含抉持密码功能)和紧急按钮报警 提供继电器输出联动警号，支持布防方式和防区旁路功能
2、综合考虑按图纸和规范要求而实施、完成这项工程的一切有关费用</t>
  </si>
  <si>
    <t>单防区模块</t>
  </si>
  <si>
    <t>1、总线网络报警主机单防区扩展模块/1个扩展防区数/248最大级联数/0.8mA静态电流含备用电池不少于8小时
2、综合考虑按图纸和规范要求而实施、完成这项工程的一切有关费用</t>
  </si>
  <si>
    <t>紧急报警按钮</t>
  </si>
  <si>
    <t>1、输出干接点信号,常开/常闭可选:带有明显的报警标志,防误触发措施,被触发后应自锁钥匙复位
2、综合考虑按图纸和规范要求而实施、完成这项工程的一切有关费用</t>
  </si>
  <si>
    <t>7.000</t>
  </si>
  <si>
    <t>声光报警器</t>
  </si>
  <si>
    <t>1、工作电压范围(VDC)6-15,额定电流(mA)300,额定电压(VDC)12,声压(VDC)10±3
2、综合考虑按图纸和规范要求而实施、完成这项工程的一切有关费用</t>
  </si>
  <si>
    <t>12V配套电源</t>
  </si>
  <si>
    <t>1、DC12V6A(集中供电)配套电源
2、综合考虑按图纸和规范要求而实施、完成这项工程的一切有关费用</t>
  </si>
  <si>
    <t>一键报警管理软件</t>
  </si>
  <si>
    <t>1、支持报警联网功能:支持多种接警膜式选择
2、综合考虑按图纸和规范要求而实施、完成这项工程的一切有关费用</t>
  </si>
  <si>
    <t>--键报警按钮</t>
  </si>
  <si>
    <t>1、支持紧急呼叫、业务咨询双按键语音对讲、广播,支持公网传输ehomme;
2、综合考虑按图纸和规范要求而实施、完成这项工程的一切有关费用</t>
  </si>
  <si>
    <t>一键报警主机</t>
  </si>
  <si>
    <t>1、10.1寸触摸屏紧急报警管理机集成视频查看、双向对讲、呼叫前端等功能用于管理前端一键求助报警产品。支持1080P视频显示,支持H.264/H.265解码,支持最大128GMicroSD卡存储,支持4路开关量输入,4路继电器输出支持VGA、HDMI同源输出支持1路3.5mm音频输入1路3.5mm音频输出,话柄、鹅颈话筒杆可拆卸支持DC12V、PoE(IEEE 802.3at/af)供电。当管理前端紧急报警设备数量超过48路,或者需多中心分级管理,加配sip服务对讲管理软件
2、综合考虑按图纸和规范要求而实施、完成这项工程的一切有关费用</t>
  </si>
  <si>
    <t>红外入侵报警探测器</t>
  </si>
  <si>
    <t>1、入侵探测器安装(室内外、周界) 被动红外探测器 有线
2、红外入侵报警探测器
3、综合考虑按图纸和规范要求而实施、完成这项工程的一切有关费用</t>
  </si>
  <si>
    <t>信号浪涌保护器SPD</t>
  </si>
  <si>
    <t>1、最大持续工作电压U=32V短路电流(10/350us)=1.5kA;
开路电压≥IkV;
2、综合考虑按图纸和规范要求而实施、完成这项工程的一切有关费用</t>
  </si>
  <si>
    <t>1、多芯软导线管内穿线(芯以内) 四芯 导线截面(mm2以内) 1
2、多股铜芯聚氯乙烯绝缘导线 BVWDZ-RYY3x1.0
3、综合考虑按图纸和规范要求而实施、完成这项工程的一切有关费用</t>
  </si>
  <si>
    <t>1、多芯软导线管内穿线(芯以内) 四芯 导线截面(mm2以内) 1
2、多股铜芯聚氯乙烯绝缘导线 BV WDZ-RYSP4x1.0
3、综合考虑按图纸和规范要求而实施、完成这项工程的一切有关费用</t>
  </si>
  <si>
    <t>1、多芯软导线管内穿线(芯以内) 二芯 导线截面(mm2以内) 1
2、多股铜芯聚氯乙烯绝缘导线 BV WDZ-RYSP2x1.0
2、综合考虑按图纸和规范要求而实施、完成这项工程的一切有关费用</t>
  </si>
  <si>
    <t>500.000</t>
  </si>
  <si>
    <t>1、多芯软导线管内穿线(芯以内) 四芯 导线截面(mm2以内) 1
2、多股铜芯聚氯乙烯绝缘导线 BV WDZ-RYSP6x1.0
3、综合考虑按图纸和规范要求而实施、完成这项工程的一切有关费用</t>
  </si>
  <si>
    <t>安全防范分系统调试</t>
  </si>
  <si>
    <t>1、安全防范分系统调试 入侵报警系统 每1个点
2、综合考虑按图纸和规范要求而实施、完成这项工程的一切有关费用</t>
  </si>
  <si>
    <t>13.000</t>
  </si>
  <si>
    <t>（六）</t>
  </si>
  <si>
    <t>电子巡查系统</t>
  </si>
  <si>
    <t>巡查软件</t>
  </si>
  <si>
    <t>1、巡更、巡更信息查询和统计分析等应用巡更管理应用利用门禁点、报警器等设备作为巡更点,完成区域内的巡更任务:主要提供巡更点管理、巡更计划、单兵
2、综合考虑按图纸和规范要求而实施、完成这项工程的一切有关费用</t>
  </si>
  <si>
    <t>巡更棒</t>
  </si>
  <si>
    <t>1、中英文显示,读取时打开开关按钮无需要接触,永不磨损;读取成功时，有声光显示,LCD实时时间显示,金属外壳防水防振和防低温设计,RS232/USB数据线直接下载不需要通讯座,安全可掌,掉电后数据保存20年不丢失感应距离3到cm,可选择事件数20pcs
2、综合考虑按图纸和规范要求而实施、完成这项工程的一切有关费用</t>
  </si>
  <si>
    <t>巡更点</t>
  </si>
  <si>
    <t>1、搭配感应式巡更棒使用,用作在标记地点位置巡更:感应式射频读卡,内置唯-1D卡号,防止作弊,工程塑料封装,内置芯片;自带夜光功能,提示标贴可埋入墙体,隐蔽式安装
2、综合考虑按图纸和规范要求而实施、完成这项工程的一切有关费用</t>
  </si>
  <si>
    <t>1、安全防范分系统调试 电子巡更系统 每1个点
2、综合考虑按图纸和规范要求而实施、完成这项工程的一切有关费用</t>
  </si>
  <si>
    <t>（七）</t>
  </si>
  <si>
    <t>视频监控系统</t>
  </si>
  <si>
    <t>半球摄像机</t>
  </si>
  <si>
    <t>1、400万像素传感器类型1/2.7”Progressive Scan CMOS,最大图像尺寸2560X1440,最低黑度彩色0.005Lux @(F1.2,AGCON),0Lux with IR,宽动态:数字宽动态红外波长范围850nm,支持防补光过曝补光灯类型红外灯补光距离:最远可达30m,视频压缩标准:主码流H.265/H.264,子码流H.265.H.264/MJPEG1个内置麦克风1个RJ45 10 M/100 M自适应以大网口,供电方式DC12V±25%,PoE,防执P66
2、综合考虑按图纸和规范要求而实施、完成这项工程的一切有关费用</t>
  </si>
  <si>
    <t>22.000</t>
  </si>
  <si>
    <t>电梯半球</t>
  </si>
  <si>
    <t>1、智能侦测:采用深度学习硬件及算法提供准确的电瓶车侦测遮档检测内置ToF传感器可有效检测遮挡摄像机的行为检测角度最大25°检测距离默认70cm;400万像素传感器类型1/3"Progressive ScanCM0S,晨低照度彩色0.005Lux@(F1.2,AGCON),0Lux with IR,冤动态120dB,补光灯类型红外灯,补光离最远可达10m,支持防补光过曝红外波长范围85 nm,最大图像尺寸2560X1440:视频压缩标准:主码流H.265/H.264,子码H.265/H.264/MJPEG,第三码流H.265/H.264;1个RJ45 10 M/100M自适应以大网口;内置MicroSD/Micro5DHC/MicroSDXC插槽,最大支持256GB;音获1个内置麦克风,1个内置扬声器报警:1路输入1路输出抵警输出:继电器最大支持口C60V2A,输出支持常开(COM-ND)/常闭(COMN[)接线RS-485:485接口,用干连接出厂配备的楼层感应器接口支持电源输出12V±25%用于楼层疡应器电源输入;供电方式DC12V±25%,PoE,防护K08
2、综合考虑按图纸和规范要求而实施、完成这项工程的一切有关费用</t>
  </si>
  <si>
    <t>1、安全防范分系统调试 电视监控系统 摄像机(台)
2、综合考虑按图纸和规范要求而实施、完成这项工程的一切有关费用</t>
  </si>
  <si>
    <t>54.000</t>
  </si>
  <si>
    <t>无线网桥</t>
  </si>
  <si>
    <t>1、200米2.4G电梯网桥,802.11n制式2个RJ45,10/100 Mbps自适应组网方式点对点,带机量4路2M码流PC,无线传输距离200m,成对包装免配置
2、综合考虑按图纸和规范要求而实施、完成这项工程的一切有关费用</t>
  </si>
  <si>
    <t>POE防雷器</t>
  </si>
  <si>
    <t>1、Un:48V In:5kV&amp;2.5kA(1.2/50s,88/20s);D1:2kA(10/350s);传输速率100/1000Mbps,插入损耗≤0.5dB,响应时间1ns,接口形式RJ45/2、综合考虑按图纸和规范要求而实施、完成这项工程的一切有关费用</t>
  </si>
  <si>
    <t>16盘位NVR</t>
  </si>
  <si>
    <t>1、机架式16盘位嵌入式网络硬盘录像机整机采用短机箱设计:16个SATA接口,支持硬盘热插拔可满配20TB硬盘2XHDMI,2XVGA,2XRJ45 10/100/1000Mbps自适应以太网口;16路报警输入,9路报警输出(其中第9路支持CTRL 12V);1路DC12V 1A;1路RS-232楼D,1路全双IRS-485接D;2XUSB2.0,2XUSB 3.0;1XeSATA;输入带宽384Mbps,输出带宽256Mbps,64路H.264、H.265格式高清码流接A最大支持32X1080P解码最大支持BK+1080P、2X4K异源输出RAID0、RAID1、RAID5、RAID6、RAID10,支持全局热备盘12T企业级硬盘12TB/7200转/SATA3：16块
2、综合考虑按图纸和规范要求而实施、完成这项工程的一切有关费用</t>
  </si>
  <si>
    <t>12T企业级硬盘</t>
  </si>
  <si>
    <t>12 TB/7200转/SATA3</t>
  </si>
  <si>
    <t>块</t>
  </si>
  <si>
    <t>2盘位NVR</t>
  </si>
  <si>
    <t>1、2个SATA接口,单盘客量最大支持8TB,外部接口:1个RJ4510M/100M/1000M自适应以大网口,USB接1个USB2.0(前置),1个USB2.0(后置),4路报警输入1路报警输出,电源D[ 12V40W;视频输出1路HDM、1路VGA,音频输出1个RCA接口(线性电平,阻抗IKQ),语音对讲输入1个,RCA接口(电平2.0Vp-p,阻抗1KQ),32路视频接入,网络输入带宽256Mbps网络输出带宽160Mbps;视频解码格式H.265;H.264;解码能力12X1080P(开启SVC增强模式后,支持16X1080P),支持客流量统计、场景变更检测满足餐饮后厨透明化监管需求8T企业级硬盘8TB/7200转/SATA3：2块
2、综合考虑按图纸和规范要求而实施、完成这项工程的一切有关费用</t>
  </si>
  <si>
    <t>双路解码器</t>
  </si>
  <si>
    <t>1、支持2路HDMI信号输出接口支持2路HDMI音频输出,支持
MPEG2/MPEG4/H.264/H.265/SVAC/MJPEG标准网络视频流解码,支持单屏1/4/6/8/9/16/25/36分割,支持MxN自由分割
2、综合考虑按图纸和规范要求而实施、完成这项工程的一切有关费用</t>
  </si>
  <si>
    <t>65寸液晶监视器</t>
  </si>
  <si>
    <t>1、65寸液晶监视器,显示LED背光,分辨率1920X1080P,亮度450cd/m2对比度1300:1接口:HDMI输入1,DVI输入x1,VGA输入x1,[VBS输入x1,USB2.0x1,模拟音频输入x1,模拟音频输出x1,红外接口x1个(配合遥控器使用);扬声器5W8Qx2,含壁挂安装支架等
2、综合考虑按图纸和规范要求而实施、完成这项工程的一切有关费用</t>
  </si>
  <si>
    <t>1、多芯软导线管内穿线(芯以内) 二芯 导线截面(mm2以内) 1
2、多股铜芯聚氯乙烯绝缘导线 BV WDZ-RYY2x1.0
3、综合考虑按图纸和规范要求而实施、完成这项工程的一切有关费用</t>
  </si>
  <si>
    <t>1、多芯软导线管内穿线(芯以内) 四芯 导线截面(mm2以内) 1
2、多股铜芯聚氯乙烯绝缘导线 BV WDZCN-RYYP6x1.0
3、综合考虑按图纸和规范要求而实施、完成这项工程的一切有关费用</t>
  </si>
  <si>
    <t>（八）</t>
  </si>
  <si>
    <t>出入口控制系统</t>
  </si>
  <si>
    <t>开门按钮</t>
  </si>
  <si>
    <t>1、开门按钮，最大耐电流1.25A,电压250V:输出:常开
2、综合考虑按图纸和规范要求而实施、完成这项工程的一切有关费用</t>
  </si>
  <si>
    <t>破碎紧急按钮(绿色)</t>
  </si>
  <si>
    <t>1、破碎紧急按钮，防火材料外壳,绿色,电气性能≤3A,DC36V,接点输出NO/NC
2、综合考虑按图纸和规范要求而实施、完成这项工程的一切有关费用</t>
  </si>
  <si>
    <t>1、多芯软导线管内穿线(芯以内) 四芯 导线截面(mm2以内) 1
2、多股铜芯聚氯乙烯绝缘导线 BV WDZ-RYY3x1.0
3、综合考虑按图纸和规范要求而实施、完成这项工程的一切有关费用</t>
  </si>
  <si>
    <t>1、多芯软导线管内穿线(芯以内) 四芯 导线截面(mm2以内) 1
2、多股铜芯聚氯乙烯绝缘导线 BV WDZ-RYY4x1.0
3、综合考虑按图纸和规范要求而实施、完成这项工程的一切有关费用</t>
  </si>
  <si>
    <t>1、安全防范分系统调试 出入口系统 ≤16门
2、综合考虑按图纸和规范要求而实施、完成这项工程的一切有关费用</t>
  </si>
  <si>
    <t>（九）</t>
  </si>
  <si>
    <t>UPS配电</t>
  </si>
  <si>
    <t>UPS输出输入配电柜</t>
  </si>
  <si>
    <t>1、控制设备及低压电器安装 蓄电池屏
(柜)安装
2、UPS输出输入配电柜
3、基础型钢制作、安装 槽钢 制作
4、槽钢
5、基础型钢制作、安装 槽钢 安装
6、综合考虑按图纸和规范要求而实施、完成这项工程的一切有关费用</t>
  </si>
  <si>
    <t>6KVA在线式UPS</t>
  </si>
  <si>
    <t>1、机架式UPS不间断电源6kVA,每台UPS配置STS(静态旁路开关)和手动维护旁路开关UPS采用GBT或PM(集成功率模块)实现的整流及逆变器功能,逆变器应采用GBT管或PM驱动方案,UPS主机具有短路、过流、久压和过热自动保护功能
2、综合考虑按图纸和规范要求而实施、完成这项工程的一切有关费用</t>
  </si>
  <si>
    <t>电池箱（免维护蓄电池）</t>
  </si>
  <si>
    <t>1、免维护蓄电池12V38AH,后备60分钟20节
2、电池箱：20节柜、含电池开关箱、电池连接线及保护端子
3、综合考虑按图纸和规范要求而实施、完成这项工程的一切有关费用</t>
  </si>
  <si>
    <t>不间断电源</t>
  </si>
  <si>
    <t>1、不间断电源调试 不间断电源容量(kV·A以下) 10
2、综合考虑按图纸和规范要求而实施、完成这项工程的一切有关费用</t>
  </si>
  <si>
    <t>电力电缆</t>
  </si>
  <si>
    <t>1、铜芯电力电缆敷设 电缆(截面mm2以下) 10
2、铜芯电缆 WDZB-YJY-3*1.0
3、综合考虑按图纸和规范要求而实施、完成这项工程的一切有关费用</t>
  </si>
  <si>
    <t>1、铜芯电力电缆敷设 电缆(截面mm2以下) 10
2、铜芯电缆 WDZB-YJY-3*4
3、综合考虑按图纸和规范要求而实施、完成这项工程的一切有关费用</t>
  </si>
  <si>
    <t>1、铜芯电力电缆敷设 电缆(截面mm2以下) 10
2、铜芯电缆 WDZB-YJY-3*6
3、综合考虑按图纸和规范要求而实施、完成这项工程的一切有关费用</t>
  </si>
  <si>
    <t>1、铜芯电力电缆敷设 电缆(截面mm2以下) 10
2、铜芯电缆 WDZB-YJY-3*10
3、综合考虑按图纸和规范要求而实施、完成这项工程的一切有关费用</t>
  </si>
  <si>
    <t>十六</t>
  </si>
  <si>
    <t>预留金</t>
  </si>
  <si>
    <t>十七</t>
  </si>
  <si>
    <t>含税总价</t>
  </si>
  <si>
    <t>含税总价（含9%增值税专用发票）</t>
  </si>
  <si>
    <t>1、本清单单价为全费用综合单价，报价时须综合计取各项施工措施相关全部费用，包含但不限于：材料送检、垂直运输、施工机械设备、成品保护所采取的防护措施费用、以及合理的赶工措施费用；
2、本项目设置30%预付款，作为乙方采购备货的专项资金(后续在进度款中分3次均额扣回)，详细付款方式详见合同条款。另外，若在甲方预付款尚未支付时，乙方应积极配合，先行满足项目施工需求；</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</si>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</sst>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0_ "/>
    <numFmt numFmtId="180" formatCode="0.00_);[Red]\(0.00\)"/>
  </numFmts>
  <fonts count="56">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9"/>
      <name val="SimSun"/>
      <charset val="134"/>
    </font>
    <font>
      <sz val="9"/>
      <color rgb="FF0070C0"/>
      <name val="SimSun"/>
      <charset val="134"/>
    </font>
    <font>
      <b/>
      <sz val="16"/>
      <name val="宋体"/>
      <charset val="134"/>
      <scheme val="minor"/>
    </font>
    <font>
      <b/>
      <sz val="18"/>
      <color theme="1"/>
      <name val="宋体"/>
      <charset val="134"/>
      <scheme val="minor"/>
    </font>
    <font>
      <b/>
      <sz val="11"/>
      <color rgb="FF000000"/>
      <name val="宋体"/>
      <charset val="134"/>
    </font>
    <font>
      <sz val="10"/>
      <color rgb="FF0070C0"/>
      <name val="宋体"/>
      <charset val="134"/>
    </font>
    <font>
      <sz val="11"/>
      <color rgb="FF0070C0"/>
      <name val="宋体"/>
      <charset val="134"/>
      <scheme val="minor"/>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b/>
      <u/>
      <sz val="11"/>
      <name val="宋体"/>
      <charset val="134"/>
    </font>
    <font>
      <u/>
      <sz val="9"/>
      <name val="宋体"/>
      <charset val="134"/>
    </font>
    <font>
      <u/>
      <sz val="11"/>
      <color rgb="FFFF0000"/>
      <name val="宋体"/>
      <charset val="134"/>
    </font>
    <font>
      <sz val="11"/>
      <color rgb="FFFF0000"/>
      <name val="宋体"/>
      <charset val="134"/>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thin">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2"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3" applyNumberFormat="0" applyFill="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5" fillId="0" borderId="0" applyNumberFormat="0" applyFill="0" applyBorder="0" applyAlignment="0" applyProtection="0">
      <alignment vertical="center"/>
    </xf>
    <xf numFmtId="0" fontId="36" fillId="4" borderId="15" applyNumberFormat="0" applyAlignment="0" applyProtection="0">
      <alignment vertical="center"/>
    </xf>
    <xf numFmtId="0" fontId="37" fillId="5" borderId="16" applyNumberFormat="0" applyAlignment="0" applyProtection="0">
      <alignment vertical="center"/>
    </xf>
    <xf numFmtId="0" fontId="38" fillId="5" borderId="15" applyNumberFormat="0" applyAlignment="0" applyProtection="0">
      <alignment vertical="center"/>
    </xf>
    <xf numFmtId="0" fontId="39" fillId="6" borderId="17" applyNumberFormat="0" applyAlignment="0" applyProtection="0">
      <alignment vertical="center"/>
    </xf>
    <xf numFmtId="0" fontId="40" fillId="0" borderId="18" applyNumberFormat="0" applyFill="0" applyAlignment="0" applyProtection="0">
      <alignment vertical="center"/>
    </xf>
    <xf numFmtId="0" fontId="41" fillId="0" borderId="19"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7" fillId="0" borderId="0"/>
    <xf numFmtId="0" fontId="0" fillId="0" borderId="0">
      <alignment vertical="center"/>
    </xf>
    <xf numFmtId="0" fontId="47" fillId="0" borderId="0">
      <alignment vertical="center"/>
    </xf>
    <xf numFmtId="0" fontId="0" fillId="0" borderId="0">
      <alignment vertical="center"/>
    </xf>
    <xf numFmtId="0" fontId="0" fillId="0" borderId="0">
      <alignment vertical="center"/>
    </xf>
    <xf numFmtId="0" fontId="48" fillId="0" borderId="0">
      <alignment vertical="center"/>
    </xf>
    <xf numFmtId="0" fontId="0" fillId="0" borderId="0">
      <alignment vertical="center"/>
    </xf>
    <xf numFmtId="0" fontId="47" fillId="0" borderId="0"/>
    <xf numFmtId="0" fontId="0" fillId="0" borderId="0">
      <alignment vertical="center"/>
    </xf>
    <xf numFmtId="0" fontId="49" fillId="0" borderId="0"/>
    <xf numFmtId="0" fontId="50" fillId="0" borderId="0"/>
    <xf numFmtId="43" fontId="48" fillId="0" borderId="0" applyFont="0" applyFill="0" applyBorder="0" applyAlignment="0" applyProtection="0">
      <alignment vertical="center"/>
    </xf>
    <xf numFmtId="43" fontId="48" fillId="0" borderId="0" applyFont="0" applyFill="0" applyBorder="0" applyAlignment="0" applyProtection="0">
      <alignment vertical="center"/>
    </xf>
    <xf numFmtId="0" fontId="51" fillId="0" borderId="0"/>
  </cellStyleXfs>
  <cellXfs count="162">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9" fontId="3" fillId="0" borderId="0" xfId="0" applyNumberFormat="1" applyFont="1" applyFill="1" applyBorder="1" applyAlignment="1">
      <alignment horizontal="center" vertical="center"/>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0" fillId="0" borderId="0" xfId="0" applyFont="1" applyFill="1" applyBorder="1" applyAlignment="1">
      <alignment vertical="center"/>
    </xf>
    <xf numFmtId="0" fontId="19" fillId="0" borderId="0" xfId="0" applyFont="1" applyFill="1" applyAlignment="1"/>
    <xf numFmtId="0" fontId="20" fillId="0" borderId="0" xfId="0" applyFont="1" applyFill="1" applyAlignment="1"/>
    <xf numFmtId="0" fontId="19" fillId="0" borderId="0" xfId="0" applyFont="1" applyFill="1" applyAlignment="1">
      <alignment horizontal="center"/>
    </xf>
    <xf numFmtId="179" fontId="19" fillId="0" borderId="0" xfId="0" applyNumberFormat="1" applyFont="1" applyFill="1" applyAlignment="1">
      <alignment horizontal="center"/>
    </xf>
    <xf numFmtId="176" fontId="19" fillId="0" borderId="0" xfId="0" applyNumberFormat="1" applyFont="1" applyFill="1" applyAlignment="1">
      <alignment horizontal="center"/>
    </xf>
    <xf numFmtId="176" fontId="19" fillId="0" borderId="0" xfId="0" applyNumberFormat="1" applyFont="1" applyFill="1" applyAlignment="1"/>
    <xf numFmtId="0" fontId="1" fillId="0" borderId="0" xfId="0" applyFont="1" applyFill="1">
      <alignment vertical="center"/>
    </xf>
    <xf numFmtId="0" fontId="21" fillId="0" borderId="0" xfId="0" applyFont="1" applyFill="1" applyBorder="1" applyAlignment="1">
      <alignment horizontal="center" vertical="center" wrapText="1"/>
    </xf>
    <xf numFmtId="0" fontId="21" fillId="0" borderId="0" xfId="0" applyFont="1" applyFill="1" applyBorder="1" applyAlignment="1">
      <alignment horizontal="center" vertical="center"/>
    </xf>
    <xf numFmtId="179" fontId="21" fillId="0" borderId="0" xfId="0" applyNumberFormat="1" applyFont="1" applyFill="1" applyBorder="1" applyAlignment="1">
      <alignment horizontal="center" vertical="center"/>
    </xf>
    <xf numFmtId="176" fontId="21" fillId="0" borderId="0" xfId="0" applyNumberFormat="1" applyFont="1" applyFill="1" applyBorder="1" applyAlignment="1">
      <alignment horizontal="center" vertical="center"/>
    </xf>
    <xf numFmtId="9" fontId="21" fillId="0" borderId="0" xfId="0" applyNumberFormat="1" applyFont="1" applyFill="1" applyBorder="1" applyAlignment="1">
      <alignment horizontal="center" vertical="center"/>
    </xf>
    <xf numFmtId="176" fontId="21" fillId="0" borderId="0" xfId="0" applyNumberFormat="1" applyFont="1" applyFill="1" applyBorder="1" applyAlignment="1">
      <alignment horizontal="right" vertical="center"/>
    </xf>
    <xf numFmtId="0" fontId="22" fillId="0" borderId="0" xfId="0" applyFont="1" applyFill="1" applyBorder="1" applyAlignment="1">
      <alignment horizontal="center" vertical="center"/>
    </xf>
    <xf numFmtId="0" fontId="13" fillId="0" borderId="0" xfId="50" applyFont="1" applyFill="1" applyBorder="1" applyAlignment="1">
      <alignment horizontal="left" vertical="center" wrapText="1"/>
    </xf>
    <xf numFmtId="0" fontId="13" fillId="0" borderId="0" xfId="50" applyFont="1" applyFill="1" applyBorder="1" applyAlignment="1">
      <alignment horizontal="center" vertical="center" wrapText="1"/>
    </xf>
    <xf numFmtId="179" fontId="13" fillId="0" borderId="0" xfId="50" applyNumberFormat="1" applyFont="1" applyFill="1" applyBorder="1" applyAlignment="1">
      <alignment horizontal="center" vertical="center" wrapText="1"/>
    </xf>
    <xf numFmtId="176" fontId="13" fillId="0" borderId="0" xfId="50" applyNumberFormat="1" applyFont="1" applyFill="1" applyBorder="1" applyAlignment="1">
      <alignment horizontal="center" vertical="center" wrapText="1"/>
    </xf>
    <xf numFmtId="176" fontId="13" fillId="0" borderId="0" xfId="50" applyNumberFormat="1" applyFont="1" applyFill="1" applyBorder="1" applyAlignment="1">
      <alignment horizontal="right" vertical="center" wrapText="1"/>
    </xf>
    <xf numFmtId="176" fontId="13" fillId="0" borderId="0" xfId="50" applyNumberFormat="1" applyFont="1" applyFill="1" applyBorder="1" applyAlignment="1">
      <alignment horizontal="left" vertical="center" wrapText="1"/>
    </xf>
    <xf numFmtId="0" fontId="23" fillId="0" borderId="0" xfId="50" applyFont="1" applyFill="1" applyBorder="1" applyAlignment="1">
      <alignment horizontal="left" vertical="center" wrapText="1"/>
    </xf>
    <xf numFmtId="179"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0" xfId="55" applyNumberFormat="1" applyFont="1" applyFill="1" applyAlignment="1" applyProtection="1">
      <alignment horizontal="center" vertical="center" wrapText="1"/>
    </xf>
    <xf numFmtId="9" fontId="6" fillId="0" borderId="6" xfId="55" applyNumberFormat="1" applyFont="1" applyFill="1" applyBorder="1" applyAlignment="1" applyProtection="1">
      <alignment horizontal="center" vertical="center" wrapText="1"/>
    </xf>
    <xf numFmtId="176" fontId="6" fillId="0" borderId="6" xfId="55" applyNumberFormat="1" applyFont="1" applyFill="1" applyBorder="1" applyAlignment="1" applyProtection="1">
      <alignment horizontal="center" vertical="center" wrapText="1"/>
    </xf>
    <xf numFmtId="176" fontId="6" fillId="0" borderId="8" xfId="55" applyNumberFormat="1" applyFont="1" applyFill="1" applyBorder="1" applyAlignment="1" applyProtection="1">
      <alignment horizontal="center" vertical="center" wrapText="1"/>
    </xf>
    <xf numFmtId="0" fontId="6"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9" fontId="5" fillId="0" borderId="10"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5" fillId="0" borderId="11" xfId="0" applyNumberFormat="1" applyFont="1" applyFill="1" applyBorder="1" applyAlignment="1">
      <alignment horizontal="center" vertical="center" wrapText="1"/>
    </xf>
    <xf numFmtId="0" fontId="24" fillId="0" borderId="0" xfId="0" applyNumberFormat="1" applyFont="1" applyFill="1" applyAlignment="1">
      <alignment horizontal="right" vertical="center" wrapText="1"/>
    </xf>
    <xf numFmtId="0" fontId="25" fillId="0" borderId="0" xfId="0" applyFont="1" applyFill="1">
      <alignment vertical="center"/>
    </xf>
    <xf numFmtId="0" fontId="5" fillId="0" borderId="9"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5" fillId="0" borderId="6" xfId="0" applyFont="1" applyFill="1" applyBorder="1" applyAlignment="1">
      <alignment horizontal="left" vertical="center" wrapText="1"/>
    </xf>
    <xf numFmtId="179" fontId="10" fillId="0" borderId="1" xfId="0" applyNumberFormat="1" applyFont="1" applyFill="1" applyBorder="1" applyAlignment="1">
      <alignment horizontal="center" vertical="center" wrapText="1"/>
    </xf>
    <xf numFmtId="0" fontId="5" fillId="0" borderId="0" xfId="0" applyNumberFormat="1" applyFont="1" applyFill="1" applyAlignment="1">
      <alignment horizontal="right" vertical="center" wrapText="1"/>
    </xf>
    <xf numFmtId="179" fontId="5" fillId="0" borderId="9" xfId="0" applyNumberFormat="1" applyFont="1" applyFill="1" applyBorder="1" applyAlignment="1">
      <alignment horizontal="right" vertical="center" wrapText="1"/>
    </xf>
    <xf numFmtId="1" fontId="5" fillId="0" borderId="6"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179" fontId="5" fillId="0" borderId="1" xfId="0" applyNumberFormat="1" applyFont="1" applyFill="1" applyBorder="1" applyAlignment="1">
      <alignment horizontal="right" vertical="center" wrapText="1"/>
    </xf>
    <xf numFmtId="4" fontId="5" fillId="0" borderId="0" xfId="0" applyNumberFormat="1" applyFont="1" applyFill="1" applyAlignment="1">
      <alignment horizontal="right" vertical="center" wrapText="1"/>
    </xf>
    <xf numFmtId="0" fontId="6" fillId="0" borderId="1"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179" fontId="6" fillId="0" borderId="4" xfId="0" applyNumberFormat="1" applyFont="1" applyFill="1" applyBorder="1" applyAlignment="1">
      <alignment horizontal="left" vertical="center" wrapText="1"/>
    </xf>
    <xf numFmtId="176" fontId="6" fillId="0" borderId="4" xfId="0" applyNumberFormat="1" applyFont="1" applyFill="1" applyBorder="1" applyAlignment="1">
      <alignment horizontal="left" vertical="center" wrapText="1"/>
    </xf>
    <xf numFmtId="0" fontId="6" fillId="0" borderId="5" xfId="0" applyFont="1" applyFill="1" applyBorder="1" applyAlignment="1">
      <alignment horizontal="left" vertical="center" wrapText="1"/>
    </xf>
    <xf numFmtId="4" fontId="19" fillId="0" borderId="0" xfId="0" applyNumberFormat="1" applyFont="1" applyFill="1" applyAlignment="1"/>
    <xf numFmtId="0" fontId="26" fillId="0" borderId="0" xfId="0" applyFont="1" applyFill="1" applyBorder="1" applyAlignment="1">
      <alignment vertical="center"/>
    </xf>
    <xf numFmtId="0" fontId="13" fillId="0" borderId="0" xfId="0" applyFont="1" applyFill="1" applyBorder="1" applyAlignment="1">
      <alignment vertical="center"/>
    </xf>
    <xf numFmtId="49" fontId="26" fillId="0" borderId="0" xfId="0" applyNumberFormat="1" applyFont="1" applyFill="1" applyBorder="1" applyAlignment="1">
      <alignment horizontal="center" vertical="center"/>
    </xf>
    <xf numFmtId="180" fontId="26"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27" fillId="0" borderId="0" xfId="57" applyNumberFormat="1" applyFont="1" applyFill="1" applyAlignment="1">
      <alignment horizontal="center" vertical="center"/>
    </xf>
    <xf numFmtId="0" fontId="27" fillId="0" borderId="0" xfId="57" applyFont="1" applyFill="1" applyAlignment="1">
      <alignment horizontal="center" vertical="center"/>
    </xf>
    <xf numFmtId="0" fontId="1" fillId="0" borderId="0" xfId="57" applyFont="1" applyFill="1" applyAlignment="1">
      <alignment vertical="center"/>
    </xf>
    <xf numFmtId="49" fontId="27" fillId="0" borderId="1" xfId="0" applyNumberFormat="1" applyFont="1" applyFill="1" applyBorder="1" applyAlignment="1" applyProtection="1">
      <alignment horizontal="center" vertical="center"/>
    </xf>
    <xf numFmtId="49" fontId="27" fillId="0" borderId="1" xfId="0" applyNumberFormat="1" applyFont="1" applyFill="1" applyBorder="1" applyAlignment="1" applyProtection="1">
      <alignment horizontal="center" vertical="center" wrapText="1"/>
    </xf>
    <xf numFmtId="49" fontId="27" fillId="2" borderId="1" xfId="0" applyNumberFormat="1" applyFont="1" applyFill="1" applyBorder="1" applyAlignment="1" applyProtection="1">
      <alignment horizontal="center" vertical="center"/>
    </xf>
    <xf numFmtId="49" fontId="27" fillId="2"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26"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80" fontId="13" fillId="0" borderId="0" xfId="0" applyNumberFormat="1" applyFont="1" applyFill="1" applyBorder="1" applyAlignment="1">
      <alignment vertical="center"/>
    </xf>
    <xf numFmtId="0" fontId="26"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27"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3.xml"/><Relationship Id="rId98" Type="http://schemas.openxmlformats.org/officeDocument/2006/relationships/externalLink" Target="externalLinks/externalLink92.xml"/><Relationship Id="rId97" Type="http://schemas.openxmlformats.org/officeDocument/2006/relationships/externalLink" Target="externalLinks/externalLink91.xml"/><Relationship Id="rId96" Type="http://schemas.openxmlformats.org/officeDocument/2006/relationships/externalLink" Target="externalLinks/externalLink90.xml"/><Relationship Id="rId95" Type="http://schemas.openxmlformats.org/officeDocument/2006/relationships/externalLink" Target="externalLinks/externalLink89.xml"/><Relationship Id="rId94" Type="http://schemas.openxmlformats.org/officeDocument/2006/relationships/externalLink" Target="externalLinks/externalLink88.xml"/><Relationship Id="rId93" Type="http://schemas.openxmlformats.org/officeDocument/2006/relationships/externalLink" Target="externalLinks/externalLink87.xml"/><Relationship Id="rId92" Type="http://schemas.openxmlformats.org/officeDocument/2006/relationships/externalLink" Target="externalLinks/externalLink86.xml"/><Relationship Id="rId91" Type="http://schemas.openxmlformats.org/officeDocument/2006/relationships/externalLink" Target="externalLinks/externalLink85.xml"/><Relationship Id="rId90" Type="http://schemas.openxmlformats.org/officeDocument/2006/relationships/externalLink" Target="externalLinks/externalLink84.xml"/><Relationship Id="rId9" Type="http://schemas.openxmlformats.org/officeDocument/2006/relationships/externalLink" Target="externalLinks/externalLink3.xml"/><Relationship Id="rId89" Type="http://schemas.openxmlformats.org/officeDocument/2006/relationships/externalLink" Target="externalLinks/externalLink83.xml"/><Relationship Id="rId88" Type="http://schemas.openxmlformats.org/officeDocument/2006/relationships/externalLink" Target="externalLinks/externalLink82.xml"/><Relationship Id="rId87" Type="http://schemas.openxmlformats.org/officeDocument/2006/relationships/externalLink" Target="externalLinks/externalLink81.xml"/><Relationship Id="rId86" Type="http://schemas.openxmlformats.org/officeDocument/2006/relationships/externalLink" Target="externalLinks/externalLink80.xml"/><Relationship Id="rId85" Type="http://schemas.openxmlformats.org/officeDocument/2006/relationships/externalLink" Target="externalLinks/externalLink79.xml"/><Relationship Id="rId84" Type="http://schemas.openxmlformats.org/officeDocument/2006/relationships/externalLink" Target="externalLinks/externalLink78.xml"/><Relationship Id="rId83" Type="http://schemas.openxmlformats.org/officeDocument/2006/relationships/externalLink" Target="externalLinks/externalLink77.xml"/><Relationship Id="rId82" Type="http://schemas.openxmlformats.org/officeDocument/2006/relationships/externalLink" Target="externalLinks/externalLink76.xml"/><Relationship Id="rId81" Type="http://schemas.openxmlformats.org/officeDocument/2006/relationships/externalLink" Target="externalLinks/externalLink75.xml"/><Relationship Id="rId80" Type="http://schemas.openxmlformats.org/officeDocument/2006/relationships/externalLink" Target="externalLinks/externalLink74.xml"/><Relationship Id="rId8" Type="http://schemas.openxmlformats.org/officeDocument/2006/relationships/externalLink" Target="externalLinks/externalLink2.xml"/><Relationship Id="rId79" Type="http://schemas.openxmlformats.org/officeDocument/2006/relationships/externalLink" Target="externalLinks/externalLink73.xml"/><Relationship Id="rId78" Type="http://schemas.openxmlformats.org/officeDocument/2006/relationships/externalLink" Target="externalLinks/externalLink72.xml"/><Relationship Id="rId77" Type="http://schemas.openxmlformats.org/officeDocument/2006/relationships/externalLink" Target="externalLinks/externalLink71.xml"/><Relationship Id="rId76" Type="http://schemas.openxmlformats.org/officeDocument/2006/relationships/externalLink" Target="externalLinks/externalLink70.xml"/><Relationship Id="rId75" Type="http://schemas.openxmlformats.org/officeDocument/2006/relationships/externalLink" Target="externalLinks/externalLink69.xml"/><Relationship Id="rId74" Type="http://schemas.openxmlformats.org/officeDocument/2006/relationships/externalLink" Target="externalLinks/externalLink68.xml"/><Relationship Id="rId73" Type="http://schemas.openxmlformats.org/officeDocument/2006/relationships/externalLink" Target="externalLinks/externalLink67.xml"/><Relationship Id="rId72" Type="http://schemas.openxmlformats.org/officeDocument/2006/relationships/externalLink" Target="externalLinks/externalLink66.xml"/><Relationship Id="rId71" Type="http://schemas.openxmlformats.org/officeDocument/2006/relationships/externalLink" Target="externalLinks/externalLink65.xml"/><Relationship Id="rId70" Type="http://schemas.openxmlformats.org/officeDocument/2006/relationships/externalLink" Target="externalLinks/externalLink64.xml"/><Relationship Id="rId7" Type="http://schemas.openxmlformats.org/officeDocument/2006/relationships/externalLink" Target="externalLinks/externalLink1.xml"/><Relationship Id="rId69" Type="http://schemas.openxmlformats.org/officeDocument/2006/relationships/externalLink" Target="externalLinks/externalLink63.xml"/><Relationship Id="rId68" Type="http://schemas.openxmlformats.org/officeDocument/2006/relationships/externalLink" Target="externalLinks/externalLink62.xml"/><Relationship Id="rId67" Type="http://schemas.openxmlformats.org/officeDocument/2006/relationships/externalLink" Target="externalLinks/externalLink61.xml"/><Relationship Id="rId66" Type="http://schemas.openxmlformats.org/officeDocument/2006/relationships/externalLink" Target="externalLinks/externalLink60.xml"/><Relationship Id="rId65" Type="http://schemas.openxmlformats.org/officeDocument/2006/relationships/externalLink" Target="externalLinks/externalLink59.xml"/><Relationship Id="rId64" Type="http://schemas.openxmlformats.org/officeDocument/2006/relationships/externalLink" Target="externalLinks/externalLink58.xml"/><Relationship Id="rId63" Type="http://schemas.openxmlformats.org/officeDocument/2006/relationships/externalLink" Target="externalLinks/externalLink57.xml"/><Relationship Id="rId62" Type="http://schemas.openxmlformats.org/officeDocument/2006/relationships/externalLink" Target="externalLinks/externalLink56.xml"/><Relationship Id="rId61" Type="http://schemas.openxmlformats.org/officeDocument/2006/relationships/externalLink" Target="externalLinks/externalLink55.xml"/><Relationship Id="rId60" Type="http://schemas.openxmlformats.org/officeDocument/2006/relationships/externalLink" Target="externalLinks/externalLink54.xml"/><Relationship Id="rId6" Type="http://schemas.openxmlformats.org/officeDocument/2006/relationships/customXml" Target="../customXml/item1.xml"/><Relationship Id="rId59" Type="http://schemas.openxmlformats.org/officeDocument/2006/relationships/externalLink" Target="externalLinks/externalLink53.xml"/><Relationship Id="rId58" Type="http://schemas.openxmlformats.org/officeDocument/2006/relationships/externalLink" Target="externalLinks/externalLink52.xml"/><Relationship Id="rId57" Type="http://schemas.openxmlformats.org/officeDocument/2006/relationships/externalLink" Target="externalLinks/externalLink51.xml"/><Relationship Id="rId56" Type="http://schemas.openxmlformats.org/officeDocument/2006/relationships/externalLink" Target="externalLinks/externalLink50.xml"/><Relationship Id="rId55" Type="http://schemas.openxmlformats.org/officeDocument/2006/relationships/externalLink" Target="externalLinks/externalLink49.xml"/><Relationship Id="rId54" Type="http://schemas.openxmlformats.org/officeDocument/2006/relationships/externalLink" Target="externalLinks/externalLink48.xml"/><Relationship Id="rId53" Type="http://schemas.openxmlformats.org/officeDocument/2006/relationships/externalLink" Target="externalLinks/externalLink47.xml"/><Relationship Id="rId52" Type="http://schemas.openxmlformats.org/officeDocument/2006/relationships/externalLink" Target="externalLinks/externalLink46.xml"/><Relationship Id="rId51" Type="http://schemas.openxmlformats.org/officeDocument/2006/relationships/externalLink" Target="externalLinks/externalLink45.xml"/><Relationship Id="rId50" Type="http://schemas.openxmlformats.org/officeDocument/2006/relationships/externalLink" Target="externalLinks/externalLink44.xml"/><Relationship Id="rId5" Type="http://schemas.openxmlformats.org/officeDocument/2006/relationships/worksheet" Target="worksheets/sheet5.xml"/><Relationship Id="rId49" Type="http://schemas.openxmlformats.org/officeDocument/2006/relationships/externalLink" Target="externalLinks/externalLink43.xml"/><Relationship Id="rId48" Type="http://schemas.openxmlformats.org/officeDocument/2006/relationships/externalLink" Target="externalLinks/externalLink42.xml"/><Relationship Id="rId47" Type="http://schemas.openxmlformats.org/officeDocument/2006/relationships/externalLink" Target="externalLinks/externalLink41.xml"/><Relationship Id="rId46" Type="http://schemas.openxmlformats.org/officeDocument/2006/relationships/externalLink" Target="externalLinks/externalLink40.xml"/><Relationship Id="rId45" Type="http://schemas.openxmlformats.org/officeDocument/2006/relationships/externalLink" Target="externalLinks/externalLink39.xml"/><Relationship Id="rId44" Type="http://schemas.openxmlformats.org/officeDocument/2006/relationships/externalLink" Target="externalLinks/externalLink38.xml"/><Relationship Id="rId43" Type="http://schemas.openxmlformats.org/officeDocument/2006/relationships/externalLink" Target="externalLinks/externalLink37.xml"/><Relationship Id="rId42" Type="http://schemas.openxmlformats.org/officeDocument/2006/relationships/externalLink" Target="externalLinks/externalLink36.xml"/><Relationship Id="rId41" Type="http://schemas.openxmlformats.org/officeDocument/2006/relationships/externalLink" Target="externalLinks/externalLink35.xml"/><Relationship Id="rId40" Type="http://schemas.openxmlformats.org/officeDocument/2006/relationships/externalLink" Target="externalLinks/externalLink34.xml"/><Relationship Id="rId4" Type="http://schemas.openxmlformats.org/officeDocument/2006/relationships/worksheet" Target="worksheets/sheet4.xml"/><Relationship Id="rId39" Type="http://schemas.openxmlformats.org/officeDocument/2006/relationships/externalLink" Target="externalLinks/externalLink33.xml"/><Relationship Id="rId38" Type="http://schemas.openxmlformats.org/officeDocument/2006/relationships/externalLink" Target="externalLinks/externalLink32.xml"/><Relationship Id="rId37" Type="http://schemas.openxmlformats.org/officeDocument/2006/relationships/externalLink" Target="externalLinks/externalLink31.xml"/><Relationship Id="rId36" Type="http://schemas.openxmlformats.org/officeDocument/2006/relationships/externalLink" Target="externalLinks/externalLink30.xml"/><Relationship Id="rId35" Type="http://schemas.openxmlformats.org/officeDocument/2006/relationships/externalLink" Target="externalLinks/externalLink29.xml"/><Relationship Id="rId34" Type="http://schemas.openxmlformats.org/officeDocument/2006/relationships/externalLink" Target="externalLinks/externalLink28.xml"/><Relationship Id="rId33" Type="http://schemas.openxmlformats.org/officeDocument/2006/relationships/externalLink" Target="externalLinks/externalLink27.xml"/><Relationship Id="rId32" Type="http://schemas.openxmlformats.org/officeDocument/2006/relationships/externalLink" Target="externalLinks/externalLink26.xml"/><Relationship Id="rId31" Type="http://schemas.openxmlformats.org/officeDocument/2006/relationships/externalLink" Target="externalLinks/externalLink25.xml"/><Relationship Id="rId30" Type="http://schemas.openxmlformats.org/officeDocument/2006/relationships/externalLink" Target="externalLinks/externalLink24.xml"/><Relationship Id="rId3" Type="http://schemas.openxmlformats.org/officeDocument/2006/relationships/worksheet" Target="worksheets/sheet3.xml"/><Relationship Id="rId29" Type="http://schemas.openxmlformats.org/officeDocument/2006/relationships/externalLink" Target="externalLinks/externalLink23.xml"/><Relationship Id="rId28" Type="http://schemas.openxmlformats.org/officeDocument/2006/relationships/externalLink" Target="externalLinks/externalLink22.xml"/><Relationship Id="rId27" Type="http://schemas.openxmlformats.org/officeDocument/2006/relationships/externalLink" Target="externalLinks/externalLink21.xml"/><Relationship Id="rId26" Type="http://schemas.openxmlformats.org/officeDocument/2006/relationships/externalLink" Target="externalLinks/externalLink20.xml"/><Relationship Id="rId25" Type="http://schemas.openxmlformats.org/officeDocument/2006/relationships/externalLink" Target="externalLinks/externalLink19.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6" Type="http://schemas.openxmlformats.org/officeDocument/2006/relationships/styles" Target="styles.xml"/><Relationship Id="rId185" Type="http://schemas.openxmlformats.org/officeDocument/2006/relationships/sharedStrings" Target="sharedStrings.xml"/><Relationship Id="rId184" Type="http://schemas.openxmlformats.org/officeDocument/2006/relationships/theme" Target="theme/theme1.xml"/><Relationship Id="rId183" Type="http://schemas.openxmlformats.org/officeDocument/2006/relationships/externalLink" Target="externalLinks/externalLink177.xml"/><Relationship Id="rId182" Type="http://schemas.openxmlformats.org/officeDocument/2006/relationships/externalLink" Target="externalLinks/externalLink176.xml"/><Relationship Id="rId181" Type="http://schemas.openxmlformats.org/officeDocument/2006/relationships/externalLink" Target="externalLinks/externalLink175.xml"/><Relationship Id="rId180" Type="http://schemas.openxmlformats.org/officeDocument/2006/relationships/externalLink" Target="externalLinks/externalLink174.xml"/><Relationship Id="rId18" Type="http://schemas.openxmlformats.org/officeDocument/2006/relationships/externalLink" Target="externalLinks/externalLink12.xml"/><Relationship Id="rId179" Type="http://schemas.openxmlformats.org/officeDocument/2006/relationships/externalLink" Target="externalLinks/externalLink173.xml"/><Relationship Id="rId178" Type="http://schemas.openxmlformats.org/officeDocument/2006/relationships/externalLink" Target="externalLinks/externalLink172.xml"/><Relationship Id="rId177" Type="http://schemas.openxmlformats.org/officeDocument/2006/relationships/externalLink" Target="externalLinks/externalLink171.xml"/><Relationship Id="rId176" Type="http://schemas.openxmlformats.org/officeDocument/2006/relationships/externalLink" Target="externalLinks/externalLink170.xml"/><Relationship Id="rId175" Type="http://schemas.openxmlformats.org/officeDocument/2006/relationships/externalLink" Target="externalLinks/externalLink169.xml"/><Relationship Id="rId174" Type="http://schemas.openxmlformats.org/officeDocument/2006/relationships/externalLink" Target="externalLinks/externalLink168.xml"/><Relationship Id="rId173" Type="http://schemas.openxmlformats.org/officeDocument/2006/relationships/externalLink" Target="externalLinks/externalLink167.xml"/><Relationship Id="rId172" Type="http://schemas.openxmlformats.org/officeDocument/2006/relationships/externalLink" Target="externalLinks/externalLink166.xml"/><Relationship Id="rId171" Type="http://schemas.openxmlformats.org/officeDocument/2006/relationships/externalLink" Target="externalLinks/externalLink165.xml"/><Relationship Id="rId170" Type="http://schemas.openxmlformats.org/officeDocument/2006/relationships/externalLink" Target="externalLinks/externalLink164.xml"/><Relationship Id="rId17" Type="http://schemas.openxmlformats.org/officeDocument/2006/relationships/externalLink" Target="externalLinks/externalLink11.xml"/><Relationship Id="rId169" Type="http://schemas.openxmlformats.org/officeDocument/2006/relationships/externalLink" Target="externalLinks/externalLink163.xml"/><Relationship Id="rId168" Type="http://schemas.openxmlformats.org/officeDocument/2006/relationships/externalLink" Target="externalLinks/externalLink162.xml"/><Relationship Id="rId167" Type="http://schemas.openxmlformats.org/officeDocument/2006/relationships/externalLink" Target="externalLinks/externalLink161.xml"/><Relationship Id="rId166" Type="http://schemas.openxmlformats.org/officeDocument/2006/relationships/externalLink" Target="externalLinks/externalLink160.xml"/><Relationship Id="rId165" Type="http://schemas.openxmlformats.org/officeDocument/2006/relationships/externalLink" Target="externalLinks/externalLink159.xml"/><Relationship Id="rId164" Type="http://schemas.openxmlformats.org/officeDocument/2006/relationships/externalLink" Target="externalLinks/externalLink158.xml"/><Relationship Id="rId163" Type="http://schemas.openxmlformats.org/officeDocument/2006/relationships/externalLink" Target="externalLinks/externalLink157.xml"/><Relationship Id="rId162" Type="http://schemas.openxmlformats.org/officeDocument/2006/relationships/externalLink" Target="externalLinks/externalLink156.xml"/><Relationship Id="rId161" Type="http://schemas.openxmlformats.org/officeDocument/2006/relationships/externalLink" Target="externalLinks/externalLink155.xml"/><Relationship Id="rId160" Type="http://schemas.openxmlformats.org/officeDocument/2006/relationships/externalLink" Target="externalLinks/externalLink154.xml"/><Relationship Id="rId16" Type="http://schemas.openxmlformats.org/officeDocument/2006/relationships/externalLink" Target="externalLinks/externalLink10.xml"/><Relationship Id="rId159" Type="http://schemas.openxmlformats.org/officeDocument/2006/relationships/externalLink" Target="externalLinks/externalLink153.xml"/><Relationship Id="rId158" Type="http://schemas.openxmlformats.org/officeDocument/2006/relationships/externalLink" Target="externalLinks/externalLink152.xml"/><Relationship Id="rId157" Type="http://schemas.openxmlformats.org/officeDocument/2006/relationships/externalLink" Target="externalLinks/externalLink151.xml"/><Relationship Id="rId156" Type="http://schemas.openxmlformats.org/officeDocument/2006/relationships/externalLink" Target="externalLinks/externalLink150.xml"/><Relationship Id="rId155" Type="http://schemas.openxmlformats.org/officeDocument/2006/relationships/externalLink" Target="externalLinks/externalLink149.xml"/><Relationship Id="rId154" Type="http://schemas.openxmlformats.org/officeDocument/2006/relationships/externalLink" Target="externalLinks/externalLink148.xml"/><Relationship Id="rId153" Type="http://schemas.openxmlformats.org/officeDocument/2006/relationships/externalLink" Target="externalLinks/externalLink147.xml"/><Relationship Id="rId152" Type="http://schemas.openxmlformats.org/officeDocument/2006/relationships/externalLink" Target="externalLinks/externalLink146.xml"/><Relationship Id="rId151" Type="http://schemas.openxmlformats.org/officeDocument/2006/relationships/externalLink" Target="externalLinks/externalLink145.xml"/><Relationship Id="rId150" Type="http://schemas.openxmlformats.org/officeDocument/2006/relationships/externalLink" Target="externalLinks/externalLink144.xml"/><Relationship Id="rId15" Type="http://schemas.openxmlformats.org/officeDocument/2006/relationships/externalLink" Target="externalLinks/externalLink9.xml"/><Relationship Id="rId149" Type="http://schemas.openxmlformats.org/officeDocument/2006/relationships/externalLink" Target="externalLinks/externalLink143.xml"/><Relationship Id="rId148" Type="http://schemas.openxmlformats.org/officeDocument/2006/relationships/externalLink" Target="externalLinks/externalLink142.xml"/><Relationship Id="rId147" Type="http://schemas.openxmlformats.org/officeDocument/2006/relationships/externalLink" Target="externalLinks/externalLink141.xml"/><Relationship Id="rId146" Type="http://schemas.openxmlformats.org/officeDocument/2006/relationships/externalLink" Target="externalLinks/externalLink140.xml"/><Relationship Id="rId145" Type="http://schemas.openxmlformats.org/officeDocument/2006/relationships/externalLink" Target="externalLinks/externalLink139.xml"/><Relationship Id="rId144" Type="http://schemas.openxmlformats.org/officeDocument/2006/relationships/externalLink" Target="externalLinks/externalLink138.xml"/><Relationship Id="rId143" Type="http://schemas.openxmlformats.org/officeDocument/2006/relationships/externalLink" Target="externalLinks/externalLink137.xml"/><Relationship Id="rId142" Type="http://schemas.openxmlformats.org/officeDocument/2006/relationships/externalLink" Target="externalLinks/externalLink136.xml"/><Relationship Id="rId141" Type="http://schemas.openxmlformats.org/officeDocument/2006/relationships/externalLink" Target="externalLinks/externalLink135.xml"/><Relationship Id="rId140" Type="http://schemas.openxmlformats.org/officeDocument/2006/relationships/externalLink" Target="externalLinks/externalLink134.xml"/><Relationship Id="rId14" Type="http://schemas.openxmlformats.org/officeDocument/2006/relationships/externalLink" Target="externalLinks/externalLink8.xml"/><Relationship Id="rId139" Type="http://schemas.openxmlformats.org/officeDocument/2006/relationships/externalLink" Target="externalLinks/externalLink133.xml"/><Relationship Id="rId138" Type="http://schemas.openxmlformats.org/officeDocument/2006/relationships/externalLink" Target="externalLinks/externalLink132.xml"/><Relationship Id="rId137" Type="http://schemas.openxmlformats.org/officeDocument/2006/relationships/externalLink" Target="externalLinks/externalLink131.xml"/><Relationship Id="rId136" Type="http://schemas.openxmlformats.org/officeDocument/2006/relationships/externalLink" Target="externalLinks/externalLink130.xml"/><Relationship Id="rId135" Type="http://schemas.openxmlformats.org/officeDocument/2006/relationships/externalLink" Target="externalLinks/externalLink129.xml"/><Relationship Id="rId134" Type="http://schemas.openxmlformats.org/officeDocument/2006/relationships/externalLink" Target="externalLinks/externalLink128.xml"/><Relationship Id="rId133" Type="http://schemas.openxmlformats.org/officeDocument/2006/relationships/externalLink" Target="externalLinks/externalLink127.xml"/><Relationship Id="rId132" Type="http://schemas.openxmlformats.org/officeDocument/2006/relationships/externalLink" Target="externalLinks/externalLink126.xml"/><Relationship Id="rId131" Type="http://schemas.openxmlformats.org/officeDocument/2006/relationships/externalLink" Target="externalLinks/externalLink125.xml"/><Relationship Id="rId130" Type="http://schemas.openxmlformats.org/officeDocument/2006/relationships/externalLink" Target="externalLinks/externalLink124.xml"/><Relationship Id="rId13" Type="http://schemas.openxmlformats.org/officeDocument/2006/relationships/externalLink" Target="externalLinks/externalLink7.xml"/><Relationship Id="rId129" Type="http://schemas.openxmlformats.org/officeDocument/2006/relationships/externalLink" Target="externalLinks/externalLink123.xml"/><Relationship Id="rId128" Type="http://schemas.openxmlformats.org/officeDocument/2006/relationships/externalLink" Target="externalLinks/externalLink122.xml"/><Relationship Id="rId127" Type="http://schemas.openxmlformats.org/officeDocument/2006/relationships/externalLink" Target="externalLinks/externalLink121.xml"/><Relationship Id="rId126" Type="http://schemas.openxmlformats.org/officeDocument/2006/relationships/externalLink" Target="externalLinks/externalLink120.xml"/><Relationship Id="rId125" Type="http://schemas.openxmlformats.org/officeDocument/2006/relationships/externalLink" Target="externalLinks/externalLink119.xml"/><Relationship Id="rId124" Type="http://schemas.openxmlformats.org/officeDocument/2006/relationships/externalLink" Target="externalLinks/externalLink118.xml"/><Relationship Id="rId123" Type="http://schemas.openxmlformats.org/officeDocument/2006/relationships/externalLink" Target="externalLinks/externalLink117.xml"/><Relationship Id="rId122" Type="http://schemas.openxmlformats.org/officeDocument/2006/relationships/externalLink" Target="externalLinks/externalLink116.xml"/><Relationship Id="rId121" Type="http://schemas.openxmlformats.org/officeDocument/2006/relationships/externalLink" Target="externalLinks/externalLink115.xml"/><Relationship Id="rId120" Type="http://schemas.openxmlformats.org/officeDocument/2006/relationships/externalLink" Target="externalLinks/externalLink114.xml"/><Relationship Id="rId12" Type="http://schemas.openxmlformats.org/officeDocument/2006/relationships/externalLink" Target="externalLinks/externalLink6.xml"/><Relationship Id="rId119" Type="http://schemas.openxmlformats.org/officeDocument/2006/relationships/externalLink" Target="externalLinks/externalLink113.xml"/><Relationship Id="rId118" Type="http://schemas.openxmlformats.org/officeDocument/2006/relationships/externalLink" Target="externalLinks/externalLink112.xml"/><Relationship Id="rId117" Type="http://schemas.openxmlformats.org/officeDocument/2006/relationships/externalLink" Target="externalLinks/externalLink111.xml"/><Relationship Id="rId116" Type="http://schemas.openxmlformats.org/officeDocument/2006/relationships/externalLink" Target="externalLinks/externalLink110.xml"/><Relationship Id="rId115" Type="http://schemas.openxmlformats.org/officeDocument/2006/relationships/externalLink" Target="externalLinks/externalLink109.xml"/><Relationship Id="rId114" Type="http://schemas.openxmlformats.org/officeDocument/2006/relationships/externalLink" Target="externalLinks/externalLink108.xml"/><Relationship Id="rId113" Type="http://schemas.openxmlformats.org/officeDocument/2006/relationships/externalLink" Target="externalLinks/externalLink107.xml"/><Relationship Id="rId112" Type="http://schemas.openxmlformats.org/officeDocument/2006/relationships/externalLink" Target="externalLinks/externalLink106.xml"/><Relationship Id="rId111" Type="http://schemas.openxmlformats.org/officeDocument/2006/relationships/externalLink" Target="externalLinks/externalLink105.xml"/><Relationship Id="rId110" Type="http://schemas.openxmlformats.org/officeDocument/2006/relationships/externalLink" Target="externalLinks/externalLink104.xml"/><Relationship Id="rId11" Type="http://schemas.openxmlformats.org/officeDocument/2006/relationships/externalLink" Target="externalLinks/externalLink5.xml"/><Relationship Id="rId109" Type="http://schemas.openxmlformats.org/officeDocument/2006/relationships/externalLink" Target="externalLinks/externalLink103.xml"/><Relationship Id="rId108" Type="http://schemas.openxmlformats.org/officeDocument/2006/relationships/externalLink" Target="externalLinks/externalLink102.xml"/><Relationship Id="rId107" Type="http://schemas.openxmlformats.org/officeDocument/2006/relationships/externalLink" Target="externalLinks/externalLink101.xml"/><Relationship Id="rId106" Type="http://schemas.openxmlformats.org/officeDocument/2006/relationships/externalLink" Target="externalLinks/externalLink100.xml"/><Relationship Id="rId105" Type="http://schemas.openxmlformats.org/officeDocument/2006/relationships/externalLink" Target="externalLinks/externalLink99.xml"/><Relationship Id="rId104" Type="http://schemas.openxmlformats.org/officeDocument/2006/relationships/externalLink" Target="externalLinks/externalLink98.xml"/><Relationship Id="rId103" Type="http://schemas.openxmlformats.org/officeDocument/2006/relationships/externalLink" Target="externalLinks/externalLink97.xml"/><Relationship Id="rId102" Type="http://schemas.openxmlformats.org/officeDocument/2006/relationships/externalLink" Target="externalLinks/externalLink96.xml"/><Relationship Id="rId101" Type="http://schemas.openxmlformats.org/officeDocument/2006/relationships/externalLink" Target="externalLinks/externalLink95.xml"/><Relationship Id="rId100" Type="http://schemas.openxmlformats.org/officeDocument/2006/relationships/externalLink" Target="externalLinks/externalLink94.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C9" sqref="C9"/>
    </sheetView>
  </sheetViews>
  <sheetFormatPr defaultColWidth="9" defaultRowHeight="13.5" outlineLevelCol="6"/>
  <cols>
    <col min="1" max="1" width="6.10833333333333" style="142" customWidth="1"/>
    <col min="2" max="2" width="104.333333333333" style="140" customWidth="1"/>
    <col min="3" max="3" width="24.2" style="143" customWidth="1"/>
    <col min="4" max="4" width="17.8833333333333" style="140" customWidth="1"/>
    <col min="5" max="16384" width="9" style="140"/>
  </cols>
  <sheetData>
    <row r="1" ht="19" customHeight="1" spans="1:7">
      <c r="A1" s="144" t="s">
        <v>0</v>
      </c>
      <c r="B1" s="144"/>
    </row>
    <row r="2" s="140" customFormat="1" ht="25" customHeight="1" spans="1:7">
      <c r="A2" s="145" t="s">
        <v>1</v>
      </c>
      <c r="B2" s="146"/>
      <c r="C2" s="147"/>
      <c r="D2" s="147"/>
      <c r="E2" s="147"/>
      <c r="F2" s="147"/>
      <c r="G2" s="147"/>
    </row>
    <row r="3" s="140" customFormat="1" ht="25" customHeight="1" spans="1:7">
      <c r="A3" s="148" t="s">
        <v>2</v>
      </c>
      <c r="B3" s="149" t="s">
        <v>3</v>
      </c>
      <c r="C3" s="143"/>
    </row>
    <row r="4" s="140" customFormat="1" ht="25" customHeight="1" spans="1:7">
      <c r="A4" s="150" t="s">
        <v>4</v>
      </c>
      <c r="B4" s="151" t="s">
        <v>5</v>
      </c>
      <c r="C4" s="143"/>
    </row>
    <row r="5" s="140" customFormat="1" ht="84" customHeight="1" spans="1:7">
      <c r="A5" s="152">
        <v>1.1</v>
      </c>
      <c r="B5" s="153" t="s">
        <v>6</v>
      </c>
      <c r="C5" s="143"/>
    </row>
    <row r="6" s="140" customFormat="1" ht="25" customHeight="1" spans="1:7">
      <c r="A6" s="154">
        <v>1.2</v>
      </c>
      <c r="B6" s="153" t="s">
        <v>7</v>
      </c>
      <c r="C6" s="143"/>
    </row>
    <row r="7" s="140" customFormat="1" ht="38" customHeight="1" spans="1:7">
      <c r="A7" s="152">
        <v>1.3</v>
      </c>
      <c r="B7" s="153" t="s">
        <v>8</v>
      </c>
      <c r="C7" s="143"/>
    </row>
    <row r="8" s="140" customFormat="1" ht="115" customHeight="1" spans="1:7">
      <c r="A8" s="154">
        <v>1.4</v>
      </c>
      <c r="B8" s="155" t="s">
        <v>9</v>
      </c>
      <c r="C8" s="143"/>
    </row>
    <row r="9" s="140" customFormat="1" ht="40" customHeight="1" spans="1:7">
      <c r="A9" s="152">
        <v>1.5</v>
      </c>
      <c r="B9" s="153" t="s">
        <v>10</v>
      </c>
      <c r="C9" s="143"/>
    </row>
    <row r="10" s="1" customFormat="1" ht="40" customHeight="1" spans="1:7">
      <c r="A10" s="154">
        <v>1.6</v>
      </c>
      <c r="B10" s="153" t="s">
        <v>11</v>
      </c>
      <c r="C10" s="143"/>
    </row>
    <row r="11" s="141" customFormat="1" ht="25" customHeight="1" spans="1:7">
      <c r="A11" s="150" t="s">
        <v>12</v>
      </c>
      <c r="B11" s="151" t="s">
        <v>13</v>
      </c>
      <c r="C11" s="156"/>
    </row>
    <row r="12" s="140" customFormat="1" ht="60" customHeight="1" spans="1:7">
      <c r="A12" s="154" t="s">
        <v>14</v>
      </c>
      <c r="B12" s="155" t="s">
        <v>15</v>
      </c>
      <c r="C12" s="143"/>
    </row>
    <row r="13" s="140" customFormat="1" ht="51" customHeight="1" spans="1:7">
      <c r="A13" s="154" t="s">
        <v>16</v>
      </c>
      <c r="B13" s="153" t="s">
        <v>17</v>
      </c>
      <c r="C13" s="143"/>
    </row>
    <row r="14" s="140" customFormat="1" ht="51" customHeight="1" spans="1:7">
      <c r="A14" s="154" t="s">
        <v>18</v>
      </c>
      <c r="B14" s="153" t="s">
        <v>19</v>
      </c>
      <c r="C14" s="143"/>
    </row>
    <row r="15" s="140" customFormat="1" ht="50" customHeight="1" spans="1:7">
      <c r="A15" s="154" t="s">
        <v>20</v>
      </c>
      <c r="B15" s="153" t="s">
        <v>21</v>
      </c>
      <c r="C15" s="143"/>
    </row>
    <row r="16" s="141" customFormat="1" ht="25" customHeight="1" spans="1:7">
      <c r="A16" s="150" t="s">
        <v>22</v>
      </c>
      <c r="B16" s="151" t="s">
        <v>23</v>
      </c>
      <c r="C16" s="156"/>
    </row>
    <row r="17" s="140" customFormat="1" ht="50" customHeight="1" spans="1:3">
      <c r="A17" s="154">
        <v>3.1</v>
      </c>
      <c r="B17" s="157" t="s">
        <v>24</v>
      </c>
      <c r="C17" s="143"/>
    </row>
    <row r="18" s="140" customFormat="1" ht="50" customHeight="1" spans="1:3">
      <c r="A18" s="154">
        <v>3.2</v>
      </c>
      <c r="B18" s="157" t="s">
        <v>25</v>
      </c>
      <c r="C18" s="143"/>
    </row>
    <row r="19" s="140" customFormat="1" ht="40" customHeight="1" spans="1:3">
      <c r="A19" s="154">
        <v>3.3</v>
      </c>
      <c r="B19" s="157" t="s">
        <v>26</v>
      </c>
      <c r="C19" s="143"/>
    </row>
    <row r="20" s="140" customFormat="1" ht="77" customHeight="1" spans="1:3">
      <c r="A20" s="154">
        <v>3.4</v>
      </c>
      <c r="B20" s="157" t="s">
        <v>27</v>
      </c>
      <c r="C20" s="143"/>
    </row>
    <row r="21" s="140" customFormat="1" ht="25" customHeight="1" spans="1:3">
      <c r="A21" s="154">
        <v>3.5</v>
      </c>
      <c r="B21" s="157" t="s">
        <v>28</v>
      </c>
      <c r="C21" s="143"/>
    </row>
    <row r="22" s="140" customFormat="1" ht="40" customHeight="1" spans="1:3">
      <c r="A22" s="154">
        <v>3.6</v>
      </c>
      <c r="B22" s="158" t="s">
        <v>29</v>
      </c>
      <c r="C22" s="143"/>
    </row>
    <row r="23" s="140" customFormat="1" ht="25" customHeight="1" spans="1:3">
      <c r="A23" s="154">
        <v>3.7</v>
      </c>
      <c r="B23" s="158" t="s">
        <v>30</v>
      </c>
      <c r="C23" s="143"/>
    </row>
    <row r="24" s="140" customFormat="1" ht="25" customHeight="1" spans="1:3">
      <c r="A24" s="154">
        <v>3.8</v>
      </c>
      <c r="B24" s="157" t="s">
        <v>31</v>
      </c>
      <c r="C24" s="143"/>
    </row>
    <row r="25" s="141" customFormat="1" ht="25" customHeight="1" spans="1:3">
      <c r="A25" s="150" t="s">
        <v>32</v>
      </c>
      <c r="B25" s="151" t="s">
        <v>33</v>
      </c>
      <c r="C25" s="156"/>
    </row>
    <row r="26" s="140" customFormat="1" ht="40" customHeight="1" spans="1:3">
      <c r="A26" s="154">
        <v>4.1</v>
      </c>
      <c r="B26" s="153" t="s">
        <v>34</v>
      </c>
      <c r="C26" s="143"/>
    </row>
    <row r="27" s="140" customFormat="1" ht="40" customHeight="1" spans="1:3">
      <c r="A27" s="154" t="s">
        <v>35</v>
      </c>
      <c r="B27" s="153" t="s">
        <v>36</v>
      </c>
      <c r="C27" s="143"/>
    </row>
    <row r="28" s="140" customFormat="1" ht="33" customHeight="1" spans="1:3">
      <c r="A28" s="154" t="s">
        <v>37</v>
      </c>
      <c r="B28" s="153" t="s">
        <v>38</v>
      </c>
      <c r="C28" s="143"/>
    </row>
    <row r="29" s="140" customFormat="1" ht="40" customHeight="1" spans="1:3">
      <c r="A29" s="154" t="s">
        <v>39</v>
      </c>
      <c r="B29" s="153" t="s">
        <v>40</v>
      </c>
      <c r="C29" s="143"/>
    </row>
    <row r="30" s="141" customFormat="1" ht="25" customHeight="1" spans="1:3">
      <c r="A30" s="150" t="s">
        <v>41</v>
      </c>
      <c r="B30" s="151" t="s">
        <v>42</v>
      </c>
      <c r="C30" s="156"/>
    </row>
    <row r="31" s="141" customFormat="1" ht="40" customHeight="1" spans="1:3">
      <c r="A31" s="154" t="s">
        <v>43</v>
      </c>
      <c r="B31" s="159" t="s">
        <v>44</v>
      </c>
      <c r="C31" s="156"/>
    </row>
    <row r="32" s="141" customFormat="1" ht="25" customHeight="1" spans="1:3">
      <c r="A32" s="150" t="s">
        <v>45</v>
      </c>
      <c r="B32" s="151" t="s">
        <v>46</v>
      </c>
      <c r="C32" s="156"/>
    </row>
    <row r="33" s="141" customFormat="1" ht="40" customHeight="1" spans="1:3">
      <c r="A33" s="160">
        <v>6.1</v>
      </c>
      <c r="B33" s="158" t="s">
        <v>47</v>
      </c>
      <c r="C33" s="156"/>
    </row>
    <row r="34" s="140" customFormat="1" ht="50" customHeight="1" spans="1:3">
      <c r="A34" s="152" t="s">
        <v>48</v>
      </c>
      <c r="B34" s="158" t="s">
        <v>49</v>
      </c>
      <c r="C34" s="143"/>
    </row>
    <row r="35" s="140" customFormat="1" ht="40" customHeight="1" spans="1:3">
      <c r="A35" s="152" t="s">
        <v>50</v>
      </c>
      <c r="B35" s="161" t="s">
        <v>51</v>
      </c>
      <c r="C35" s="143"/>
    </row>
    <row r="36" s="140" customFormat="1" ht="40" customHeight="1" spans="1:3">
      <c r="A36" s="152" t="s">
        <v>52</v>
      </c>
      <c r="B36" s="158" t="s">
        <v>53</v>
      </c>
      <c r="C36" s="143"/>
    </row>
    <row r="37" s="140" customFormat="1" ht="25" customHeight="1" spans="1:3">
      <c r="A37" s="160">
        <v>6.5</v>
      </c>
      <c r="B37" s="158" t="s">
        <v>54</v>
      </c>
      <c r="C37" s="143"/>
    </row>
    <row r="38" s="140" customFormat="1" ht="36" customHeight="1" spans="1:3">
      <c r="A38" s="160" t="s">
        <v>55</v>
      </c>
      <c r="B38" s="158" t="s">
        <v>56</v>
      </c>
      <c r="C38" s="143"/>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XFB224"/>
  <sheetViews>
    <sheetView tabSelected="1" zoomScale="115" zoomScaleNormal="115" topLeftCell="A202" workbookViewId="0">
      <selection activeCell="K203" sqref="K203"/>
    </sheetView>
  </sheetViews>
  <sheetFormatPr defaultColWidth="6.75" defaultRowHeight="13.5"/>
  <cols>
    <col min="1" max="1" width="6.5" style="75" customWidth="1"/>
    <col min="2" max="2" width="14.25" style="77" customWidth="1"/>
    <col min="3" max="3" width="46.25" style="75" customWidth="1"/>
    <col min="4" max="4" width="10.75" style="75" customWidth="1"/>
    <col min="5" max="5" width="5.63333333333333" style="75" customWidth="1"/>
    <col min="6" max="6" width="4.475" style="77" customWidth="1"/>
    <col min="7" max="7" width="9.66666666666667" style="78" customWidth="1"/>
    <col min="8" max="8" width="10" style="79" customWidth="1"/>
    <col min="9" max="9" width="7.125" style="77" customWidth="1"/>
    <col min="10" max="10" width="13.4416666666667" style="80" customWidth="1"/>
    <col min="11" max="11" width="11.5" style="80" customWidth="1"/>
    <col min="12" max="12" width="9" style="77" customWidth="1"/>
    <col min="13" max="13" width="11.8416666666667" style="77" customWidth="1"/>
    <col min="14" max="14" width="3.375" customWidth="1"/>
    <col min="15" max="15" width="9.625" style="75"/>
    <col min="16" max="16372" width="6.75" style="75"/>
    <col min="16373" max="16384" width="6.75" style="81"/>
  </cols>
  <sheetData>
    <row r="1" s="74" customFormat="1" ht="44" customHeight="1" spans="1:13 16373:16382">
      <c r="A1" s="82" t="s">
        <v>57</v>
      </c>
      <c r="B1" s="83"/>
      <c r="C1" s="83"/>
      <c r="D1" s="83"/>
      <c r="E1" s="83"/>
      <c r="F1" s="83"/>
      <c r="G1" s="84"/>
      <c r="H1" s="85"/>
      <c r="I1" s="86"/>
      <c r="J1" s="87"/>
      <c r="K1" s="85"/>
      <c r="L1" s="83"/>
      <c r="M1" s="88"/>
    </row>
    <row r="2" s="74" customFormat="1" spans="1:13 16373:16382">
      <c r="A2" s="89" t="s">
        <v>58</v>
      </c>
      <c r="B2" s="90"/>
      <c r="C2" s="89"/>
      <c r="D2" s="89"/>
      <c r="E2" s="89"/>
      <c r="F2" s="90"/>
      <c r="G2" s="91"/>
      <c r="H2" s="92"/>
      <c r="I2" s="89"/>
      <c r="J2" s="93"/>
      <c r="K2" s="94"/>
      <c r="L2" s="90"/>
      <c r="M2" s="95"/>
    </row>
    <row r="3" s="74" customFormat="1" spans="1:13 16373:16382">
      <c r="A3" s="89" t="s">
        <v>59</v>
      </c>
      <c r="B3" s="90"/>
      <c r="C3" s="89"/>
      <c r="D3" s="89"/>
      <c r="E3" s="89"/>
      <c r="F3" s="90"/>
      <c r="G3" s="91"/>
      <c r="H3" s="92"/>
      <c r="I3" s="89"/>
      <c r="J3" s="93"/>
      <c r="K3" s="94"/>
      <c r="L3" s="90"/>
      <c r="M3" s="95"/>
    </row>
    <row r="4" s="74" customFormat="1" spans="1:13 16373:16382">
      <c r="A4" s="89" t="s">
        <v>60</v>
      </c>
      <c r="B4" s="90"/>
      <c r="C4" s="89"/>
      <c r="D4" s="89"/>
      <c r="E4" s="89"/>
      <c r="F4" s="90"/>
      <c r="G4" s="91"/>
      <c r="H4" s="92"/>
      <c r="I4" s="89"/>
      <c r="J4" s="93"/>
      <c r="K4" s="94"/>
      <c r="L4" s="90"/>
      <c r="M4" s="95"/>
    </row>
    <row r="5" s="75" customFormat="1" ht="12" spans="1:13 16373:16382">
      <c r="A5" s="41" t="s">
        <v>2</v>
      </c>
      <c r="B5" s="41" t="s">
        <v>61</v>
      </c>
      <c r="C5" s="41" t="s">
        <v>62</v>
      </c>
      <c r="D5" s="41" t="s">
        <v>63</v>
      </c>
      <c r="E5" s="41" t="s">
        <v>64</v>
      </c>
      <c r="F5" s="41" t="s">
        <v>65</v>
      </c>
      <c r="G5" s="96" t="s">
        <v>66</v>
      </c>
      <c r="H5" s="97" t="s">
        <v>67</v>
      </c>
      <c r="I5" s="24"/>
      <c r="J5" s="98"/>
      <c r="K5" s="97" t="s">
        <v>68</v>
      </c>
      <c r="L5" s="14" t="s">
        <v>69</v>
      </c>
      <c r="M5" s="99"/>
    </row>
    <row r="6" s="75" customFormat="1" ht="24" spans="1:13 16373:16382">
      <c r="A6" s="41"/>
      <c r="B6" s="41"/>
      <c r="C6" s="41"/>
      <c r="D6" s="41"/>
      <c r="E6" s="41"/>
      <c r="F6" s="41"/>
      <c r="G6" s="96"/>
      <c r="H6" s="97" t="s">
        <v>70</v>
      </c>
      <c r="I6" s="24" t="s">
        <v>71</v>
      </c>
      <c r="J6" s="97" t="s">
        <v>72</v>
      </c>
      <c r="K6" s="97"/>
      <c r="L6" s="14"/>
      <c r="M6" s="99"/>
    </row>
    <row r="7" s="75" customFormat="1" ht="22" customHeight="1" spans="1:13 16373:16382">
      <c r="A7" s="41" t="s">
        <v>4</v>
      </c>
      <c r="B7" s="41" t="s">
        <v>73</v>
      </c>
      <c r="C7" s="41"/>
      <c r="D7" s="41"/>
      <c r="E7" s="41"/>
      <c r="F7" s="41"/>
      <c r="G7" s="96"/>
      <c r="H7" s="97"/>
      <c r="I7" s="100"/>
      <c r="J7" s="101"/>
      <c r="K7" s="102"/>
      <c r="L7" s="21"/>
      <c r="M7" s="99"/>
    </row>
    <row r="8" s="76" customFormat="1" ht="23" customHeight="1" outlineLevel="1" spans="1:13 16373:16382">
      <c r="A8" s="103" t="s">
        <v>74</v>
      </c>
      <c r="B8" s="104" t="s">
        <v>75</v>
      </c>
      <c r="C8" s="105" t="s">
        <v>76</v>
      </c>
      <c r="D8" s="105"/>
      <c r="E8" s="106"/>
      <c r="F8" s="106"/>
      <c r="G8" s="107"/>
      <c r="H8" s="108"/>
      <c r="I8" s="109"/>
      <c r="J8" s="110"/>
      <c r="K8" s="111"/>
      <c r="L8" s="107"/>
      <c r="M8" s="112"/>
      <c r="XES8" s="113"/>
      <c r="XET8" s="113"/>
      <c r="XEU8" s="113"/>
      <c r="XEV8" s="113"/>
      <c r="XEW8" s="113"/>
      <c r="XEX8" s="113"/>
      <c r="XEY8" s="113"/>
      <c r="XEZ8" s="113"/>
      <c r="XFA8" s="113"/>
      <c r="XFB8" s="113"/>
    </row>
    <row r="9" s="76" customFormat="1" ht="60" outlineLevel="1" spans="1:13 16373:16382">
      <c r="A9" s="114">
        <v>1</v>
      </c>
      <c r="B9" s="106" t="s">
        <v>77</v>
      </c>
      <c r="C9" s="105" t="s">
        <v>78</v>
      </c>
      <c r="D9" s="105" t="str">
        <f t="shared" ref="D9:D20" si="0">IF(F9="","","按图纸或甲方确认的工程量以"&amp;F9&amp;"计算")</f>
        <v>按图纸或甲方确认的工程量以套计算</v>
      </c>
      <c r="E9" s="106" t="s">
        <v>79</v>
      </c>
      <c r="F9" s="106" t="s">
        <v>80</v>
      </c>
      <c r="G9" s="107" t="s">
        <v>81</v>
      </c>
      <c r="H9" s="108"/>
      <c r="I9" s="109">
        <v>0.09</v>
      </c>
      <c r="J9" s="110">
        <f>ROUND(H9*(1+I9),2)</f>
        <v>0</v>
      </c>
      <c r="K9" s="111">
        <f>ROUND(G9*J9,2)</f>
        <v>0</v>
      </c>
      <c r="L9" s="107"/>
      <c r="M9" s="112"/>
      <c r="XES9" s="113"/>
      <c r="XET9" s="113"/>
      <c r="XEU9" s="113"/>
      <c r="XEV9" s="113"/>
      <c r="XEW9" s="113"/>
      <c r="XEX9" s="113"/>
      <c r="XEY9" s="113"/>
      <c r="XEZ9" s="113"/>
      <c r="XFA9" s="113"/>
      <c r="XFB9" s="113"/>
    </row>
    <row r="10" s="76" customFormat="1" ht="72" outlineLevel="1" spans="1:13 16373:16382">
      <c r="A10" s="114">
        <v>2</v>
      </c>
      <c r="B10" s="106" t="s">
        <v>82</v>
      </c>
      <c r="C10" s="105" t="s">
        <v>83</v>
      </c>
      <c r="D10" s="105" t="str">
        <f t="shared" si="0"/>
        <v>按图纸或甲方确认的工程量以套计算</v>
      </c>
      <c r="E10" s="106" t="s">
        <v>79</v>
      </c>
      <c r="F10" s="106" t="s">
        <v>80</v>
      </c>
      <c r="G10" s="107" t="s">
        <v>81</v>
      </c>
      <c r="H10" s="114"/>
      <c r="I10" s="109">
        <v>0.09</v>
      </c>
      <c r="J10" s="110">
        <f t="shared" ref="J8:J20" si="1">ROUND(H10*(1+I10),2)</f>
        <v>0</v>
      </c>
      <c r="K10" s="111">
        <f t="shared" ref="K8:K20" si="2">ROUND(G10*J10,2)</f>
        <v>0</v>
      </c>
      <c r="L10" s="107"/>
      <c r="M10" s="112"/>
      <c r="XES10" s="113"/>
      <c r="XET10" s="113"/>
      <c r="XEU10" s="113"/>
      <c r="XEV10" s="113"/>
      <c r="XEW10" s="113"/>
      <c r="XEX10" s="113"/>
      <c r="XEY10" s="113"/>
      <c r="XEZ10" s="113"/>
      <c r="XFA10" s="113"/>
      <c r="XFB10" s="113"/>
    </row>
    <row r="11" s="76" customFormat="1" ht="96" outlineLevel="1" spans="1:13 16373:16382">
      <c r="A11" s="114">
        <v>3</v>
      </c>
      <c r="B11" s="106" t="s">
        <v>84</v>
      </c>
      <c r="C11" s="105" t="s">
        <v>85</v>
      </c>
      <c r="D11" s="105" t="str">
        <f t="shared" si="0"/>
        <v>按图纸或甲方确认的工程量以套计算</v>
      </c>
      <c r="E11" s="106" t="s">
        <v>79</v>
      </c>
      <c r="F11" s="106" t="s">
        <v>80</v>
      </c>
      <c r="G11" s="107" t="s">
        <v>86</v>
      </c>
      <c r="H11" s="114"/>
      <c r="I11" s="109">
        <v>0.09</v>
      </c>
      <c r="J11" s="110">
        <f t="shared" si="1"/>
        <v>0</v>
      </c>
      <c r="K11" s="111">
        <f t="shared" si="2"/>
        <v>0</v>
      </c>
      <c r="L11" s="107"/>
      <c r="M11" s="112"/>
      <c r="XES11" s="113"/>
      <c r="XET11" s="113"/>
      <c r="XEU11" s="113"/>
      <c r="XEV11" s="113"/>
      <c r="XEW11" s="113"/>
      <c r="XEX11" s="113"/>
      <c r="XEY11" s="113"/>
      <c r="XEZ11" s="113"/>
      <c r="XFA11" s="113"/>
      <c r="XFB11" s="113"/>
    </row>
    <row r="12" s="76" customFormat="1" ht="120" outlineLevel="1" spans="1:13 16373:16382">
      <c r="A12" s="114">
        <v>4</v>
      </c>
      <c r="B12" s="106" t="s">
        <v>87</v>
      </c>
      <c r="C12" s="105" t="s">
        <v>88</v>
      </c>
      <c r="D12" s="105" t="str">
        <f t="shared" si="0"/>
        <v>按图纸或甲方确认的工程量以台计算</v>
      </c>
      <c r="E12" s="106" t="s">
        <v>79</v>
      </c>
      <c r="F12" s="106" t="s">
        <v>89</v>
      </c>
      <c r="G12" s="107" t="s">
        <v>86</v>
      </c>
      <c r="H12" s="108"/>
      <c r="I12" s="109">
        <v>0.09</v>
      </c>
      <c r="J12" s="110">
        <f t="shared" si="1"/>
        <v>0</v>
      </c>
      <c r="K12" s="111">
        <f t="shared" si="2"/>
        <v>0</v>
      </c>
      <c r="L12" s="107"/>
      <c r="M12" s="112"/>
      <c r="XES12" s="113"/>
      <c r="XET12" s="113"/>
      <c r="XEU12" s="113"/>
      <c r="XEV12" s="113"/>
      <c r="XEW12" s="113"/>
      <c r="XEX12" s="113"/>
      <c r="XEY12" s="113"/>
      <c r="XEZ12" s="113"/>
      <c r="XFA12" s="113"/>
      <c r="XFB12" s="113"/>
    </row>
    <row r="13" s="76" customFormat="1" ht="84" outlineLevel="1" spans="1:13 16373:16382">
      <c r="A13" s="114">
        <v>5</v>
      </c>
      <c r="B13" s="106" t="s">
        <v>90</v>
      </c>
      <c r="C13" s="105" t="s">
        <v>91</v>
      </c>
      <c r="D13" s="105" t="str">
        <f t="shared" si="0"/>
        <v>按图纸或甲方确认的工程量以台计算</v>
      </c>
      <c r="E13" s="106" t="s">
        <v>79</v>
      </c>
      <c r="F13" s="106" t="s">
        <v>89</v>
      </c>
      <c r="G13" s="107" t="s">
        <v>81</v>
      </c>
      <c r="H13" s="108"/>
      <c r="I13" s="109">
        <v>0.09</v>
      </c>
      <c r="J13" s="110">
        <f t="shared" si="1"/>
        <v>0</v>
      </c>
      <c r="K13" s="111">
        <f t="shared" si="2"/>
        <v>0</v>
      </c>
      <c r="L13" s="107"/>
      <c r="M13" s="112"/>
      <c r="XES13" s="113"/>
      <c r="XET13" s="113"/>
      <c r="XEU13" s="113"/>
      <c r="XEV13" s="113"/>
      <c r="XEW13" s="113"/>
      <c r="XEX13" s="113"/>
      <c r="XEY13" s="113"/>
      <c r="XEZ13" s="113"/>
      <c r="XFA13" s="113"/>
      <c r="XFB13" s="113"/>
    </row>
    <row r="14" s="76" customFormat="1" ht="48" outlineLevel="1" spans="1:13 16373:16382">
      <c r="A14" s="114">
        <v>6</v>
      </c>
      <c r="B14" s="106" t="s">
        <v>92</v>
      </c>
      <c r="C14" s="105" t="s">
        <v>93</v>
      </c>
      <c r="D14" s="105" t="str">
        <f t="shared" si="0"/>
        <v>按图纸或甲方确认的工程量以台计算</v>
      </c>
      <c r="E14" s="106" t="s">
        <v>79</v>
      </c>
      <c r="F14" s="106" t="s">
        <v>89</v>
      </c>
      <c r="G14" s="107" t="s">
        <v>86</v>
      </c>
      <c r="H14" s="108"/>
      <c r="I14" s="109">
        <v>0.09</v>
      </c>
      <c r="J14" s="110">
        <f t="shared" si="1"/>
        <v>0</v>
      </c>
      <c r="K14" s="111">
        <f t="shared" si="2"/>
        <v>0</v>
      </c>
      <c r="L14" s="107"/>
      <c r="M14" s="112"/>
      <c r="XES14" s="113"/>
      <c r="XET14" s="113"/>
      <c r="XEU14" s="113"/>
      <c r="XEV14" s="113"/>
      <c r="XEW14" s="113"/>
      <c r="XEX14" s="113"/>
      <c r="XEY14" s="113"/>
      <c r="XEZ14" s="113"/>
      <c r="XFA14" s="113"/>
      <c r="XFB14" s="113"/>
    </row>
    <row r="15" s="76" customFormat="1" ht="48" outlineLevel="1" spans="1:13 16373:16382">
      <c r="A15" s="114">
        <v>7</v>
      </c>
      <c r="B15" s="106" t="s">
        <v>94</v>
      </c>
      <c r="C15" s="105" t="s">
        <v>95</v>
      </c>
      <c r="D15" s="105" t="str">
        <f t="shared" si="0"/>
        <v>按图纸或甲方确认的工程量以m计算</v>
      </c>
      <c r="E15" s="106" t="s">
        <v>79</v>
      </c>
      <c r="F15" s="106" t="s">
        <v>96</v>
      </c>
      <c r="G15" s="107" t="s">
        <v>97</v>
      </c>
      <c r="H15" s="108"/>
      <c r="I15" s="109">
        <v>0.09</v>
      </c>
      <c r="J15" s="110">
        <f t="shared" si="1"/>
        <v>0</v>
      </c>
      <c r="K15" s="111">
        <f t="shared" si="2"/>
        <v>0</v>
      </c>
      <c r="L15" s="107"/>
      <c r="M15" s="112"/>
      <c r="XES15" s="113"/>
      <c r="XET15" s="113"/>
      <c r="XEU15" s="113"/>
      <c r="XEV15" s="113"/>
      <c r="XEW15" s="113"/>
      <c r="XEX15" s="113"/>
      <c r="XEY15" s="113"/>
      <c r="XEZ15" s="113"/>
      <c r="XFA15" s="113"/>
      <c r="XFB15" s="113"/>
    </row>
    <row r="16" s="76" customFormat="1" ht="72" outlineLevel="1" spans="1:13 16373:16382">
      <c r="A16" s="114">
        <v>8</v>
      </c>
      <c r="B16" s="106" t="s">
        <v>98</v>
      </c>
      <c r="C16" s="105" t="s">
        <v>99</v>
      </c>
      <c r="D16" s="105" t="str">
        <f t="shared" si="0"/>
        <v>按图纸或甲方确认的工程量以m计算</v>
      </c>
      <c r="E16" s="106" t="s">
        <v>79</v>
      </c>
      <c r="F16" s="106" t="s">
        <v>96</v>
      </c>
      <c r="G16" s="107" t="s">
        <v>97</v>
      </c>
      <c r="H16" s="108"/>
      <c r="I16" s="109">
        <v>0.09</v>
      </c>
      <c r="J16" s="110">
        <f t="shared" si="1"/>
        <v>0</v>
      </c>
      <c r="K16" s="111">
        <f t="shared" si="2"/>
        <v>0</v>
      </c>
      <c r="L16" s="107"/>
      <c r="M16" s="112"/>
      <c r="XES16" s="113"/>
      <c r="XET16" s="113"/>
      <c r="XEU16" s="113"/>
      <c r="XEV16" s="113"/>
      <c r="XEW16" s="113"/>
      <c r="XEX16" s="113"/>
      <c r="XEY16" s="113"/>
      <c r="XEZ16" s="113"/>
      <c r="XFA16" s="113"/>
      <c r="XFB16" s="113"/>
    </row>
    <row r="17" s="76" customFormat="1" ht="48" outlineLevel="1" spans="1:13 16373:16382">
      <c r="A17" s="114">
        <v>9</v>
      </c>
      <c r="B17" s="106" t="s">
        <v>98</v>
      </c>
      <c r="C17" s="105" t="s">
        <v>100</v>
      </c>
      <c r="D17" s="105" t="str">
        <f t="shared" si="0"/>
        <v>按图纸或甲方确认的工程量以m计算</v>
      </c>
      <c r="E17" s="106" t="s">
        <v>79</v>
      </c>
      <c r="F17" s="106" t="s">
        <v>96</v>
      </c>
      <c r="G17" s="107" t="s">
        <v>101</v>
      </c>
      <c r="H17" s="108"/>
      <c r="I17" s="109">
        <v>0.09</v>
      </c>
      <c r="J17" s="110">
        <f t="shared" si="1"/>
        <v>0</v>
      </c>
      <c r="K17" s="111">
        <f t="shared" si="2"/>
        <v>0</v>
      </c>
      <c r="L17" s="107"/>
      <c r="M17" s="112"/>
      <c r="XES17" s="113"/>
      <c r="XET17" s="113"/>
      <c r="XEU17" s="113"/>
      <c r="XEV17" s="113"/>
      <c r="XEW17" s="113"/>
      <c r="XEX17" s="113"/>
      <c r="XEY17" s="113"/>
      <c r="XEZ17" s="113"/>
      <c r="XFA17" s="113"/>
      <c r="XFB17" s="113"/>
    </row>
    <row r="18" s="76" customFormat="1" ht="72" outlineLevel="1" spans="1:13 16373:16382">
      <c r="A18" s="114">
        <v>10</v>
      </c>
      <c r="B18" s="106" t="s">
        <v>98</v>
      </c>
      <c r="C18" s="105" t="s">
        <v>102</v>
      </c>
      <c r="D18" s="105" t="str">
        <f t="shared" si="0"/>
        <v>按图纸或甲方确认的工程量以m计算</v>
      </c>
      <c r="E18" s="106" t="s">
        <v>79</v>
      </c>
      <c r="F18" s="106" t="s">
        <v>96</v>
      </c>
      <c r="G18" s="107" t="s">
        <v>101</v>
      </c>
      <c r="H18" s="108"/>
      <c r="I18" s="109">
        <v>0.09</v>
      </c>
      <c r="J18" s="110">
        <f t="shared" si="1"/>
        <v>0</v>
      </c>
      <c r="K18" s="111">
        <f t="shared" si="2"/>
        <v>0</v>
      </c>
      <c r="L18" s="107"/>
      <c r="M18" s="112"/>
      <c r="XES18" s="113"/>
      <c r="XET18" s="113"/>
      <c r="XEU18" s="113"/>
      <c r="XEV18" s="113"/>
      <c r="XEW18" s="113"/>
      <c r="XEX18" s="113"/>
      <c r="XEY18" s="113"/>
      <c r="XEZ18" s="113"/>
      <c r="XFA18" s="113"/>
      <c r="XFB18" s="113"/>
    </row>
    <row r="19" s="76" customFormat="1" ht="48" outlineLevel="1" spans="1:13 16373:16382">
      <c r="A19" s="114">
        <v>11</v>
      </c>
      <c r="B19" s="106" t="s">
        <v>103</v>
      </c>
      <c r="C19" s="105" t="s">
        <v>104</v>
      </c>
      <c r="D19" s="105" t="str">
        <f t="shared" si="0"/>
        <v>按图纸或甲方确认的工程量以m计算</v>
      </c>
      <c r="E19" s="106" t="s">
        <v>79</v>
      </c>
      <c r="F19" s="106" t="s">
        <v>96</v>
      </c>
      <c r="G19" s="107" t="s">
        <v>105</v>
      </c>
      <c r="H19" s="108"/>
      <c r="I19" s="109">
        <v>0.09</v>
      </c>
      <c r="J19" s="110">
        <f t="shared" si="1"/>
        <v>0</v>
      </c>
      <c r="K19" s="111">
        <f t="shared" si="2"/>
        <v>0</v>
      </c>
      <c r="L19" s="107"/>
      <c r="M19" s="112"/>
      <c r="XES19" s="113"/>
      <c r="XET19" s="113"/>
      <c r="XEU19" s="113"/>
      <c r="XEV19" s="113"/>
      <c r="XEW19" s="113"/>
      <c r="XEX19" s="113"/>
      <c r="XEY19" s="113"/>
      <c r="XEZ19" s="113"/>
      <c r="XFA19" s="113"/>
      <c r="XFB19" s="113"/>
    </row>
    <row r="20" s="76" customFormat="1" ht="84" outlineLevel="1" spans="1:13 16373:16382">
      <c r="A20" s="114">
        <v>12</v>
      </c>
      <c r="B20" s="115" t="s">
        <v>106</v>
      </c>
      <c r="C20" s="49" t="s">
        <v>107</v>
      </c>
      <c r="D20" s="105" t="str">
        <f t="shared" si="0"/>
        <v>按图纸或甲方确认的工程量以m计算</v>
      </c>
      <c r="E20" s="106" t="s">
        <v>79</v>
      </c>
      <c r="F20" s="115" t="s">
        <v>96</v>
      </c>
      <c r="G20" s="107" t="s">
        <v>108</v>
      </c>
      <c r="H20" s="108"/>
      <c r="I20" s="109">
        <v>0.09</v>
      </c>
      <c r="J20" s="110">
        <f t="shared" si="1"/>
        <v>0</v>
      </c>
      <c r="K20" s="111">
        <f t="shared" si="2"/>
        <v>0</v>
      </c>
      <c r="L20" s="107"/>
      <c r="M20" s="112"/>
      <c r="XES20" s="113"/>
      <c r="XET20" s="113"/>
      <c r="XEU20" s="113"/>
      <c r="XEV20" s="113"/>
      <c r="XEW20" s="113"/>
      <c r="XEX20" s="113"/>
      <c r="XEY20" s="113"/>
      <c r="XEZ20" s="113"/>
      <c r="XFA20" s="113"/>
      <c r="XFB20" s="113"/>
    </row>
    <row r="21" s="75" customFormat="1" ht="12" spans="1:13 16373:16382">
      <c r="A21" s="103" t="s">
        <v>12</v>
      </c>
      <c r="B21" s="41" t="s">
        <v>109</v>
      </c>
      <c r="C21" s="116"/>
      <c r="D21" s="117" t="str">
        <f t="shared" ref="D21:D34" si="3">IF(F21="","","按图纸或甲方确认的工程量以"&amp;F21&amp;"计算")</f>
        <v/>
      </c>
      <c r="E21" s="106"/>
      <c r="F21" s="115"/>
      <c r="G21" s="118"/>
      <c r="H21" s="108"/>
      <c r="I21" s="109"/>
      <c r="J21" s="110"/>
      <c r="K21" s="111"/>
      <c r="L21" s="107"/>
      <c r="M21" s="119"/>
    </row>
    <row r="22" s="75" customFormat="1" ht="24" outlineLevel="1" spans="1:13 16373:16382">
      <c r="A22" s="103" t="s">
        <v>74</v>
      </c>
      <c r="B22" s="104" t="s">
        <v>75</v>
      </c>
      <c r="C22" s="105" t="s">
        <v>76</v>
      </c>
      <c r="D22" s="106"/>
      <c r="E22" s="106"/>
      <c r="F22" s="106"/>
      <c r="G22" s="120"/>
      <c r="H22" s="108"/>
      <c r="I22" s="109"/>
      <c r="J22" s="110"/>
      <c r="K22" s="111"/>
      <c r="L22" s="121"/>
      <c r="M22" s="119"/>
    </row>
    <row r="23" s="75" customFormat="1" ht="60" outlineLevel="1" spans="1:13 16373:16382">
      <c r="A23" s="114">
        <v>1</v>
      </c>
      <c r="B23" s="106" t="s">
        <v>77</v>
      </c>
      <c r="C23" s="105" t="s">
        <v>110</v>
      </c>
      <c r="D23" s="106" t="str">
        <f t="shared" si="3"/>
        <v>按图纸或甲方确认的工程量以套计算</v>
      </c>
      <c r="E23" s="106" t="s">
        <v>79</v>
      </c>
      <c r="F23" s="106" t="s">
        <v>80</v>
      </c>
      <c r="G23" s="120" t="s">
        <v>81</v>
      </c>
      <c r="H23" s="108"/>
      <c r="I23" s="109">
        <v>0.09</v>
      </c>
      <c r="J23" s="110">
        <f t="shared" ref="J23:J34" si="4">ROUND(H23*(1+I23),2)</f>
        <v>0</v>
      </c>
      <c r="K23" s="111">
        <f t="shared" ref="K23:K34" si="5">ROUND(G23*J23,2)</f>
        <v>0</v>
      </c>
      <c r="L23" s="107"/>
      <c r="M23" s="119"/>
    </row>
    <row r="24" s="75" customFormat="1" ht="72" outlineLevel="1" spans="1:13 16373:16382">
      <c r="A24" s="114">
        <v>2</v>
      </c>
      <c r="B24" s="106" t="s">
        <v>82</v>
      </c>
      <c r="C24" s="105" t="s">
        <v>111</v>
      </c>
      <c r="D24" s="106" t="str">
        <f t="shared" si="3"/>
        <v>按图纸或甲方确认的工程量以套计算</v>
      </c>
      <c r="E24" s="106" t="s">
        <v>79</v>
      </c>
      <c r="F24" s="106" t="s">
        <v>80</v>
      </c>
      <c r="G24" s="120" t="s">
        <v>81</v>
      </c>
      <c r="H24" s="114"/>
      <c r="I24" s="109">
        <v>0.09</v>
      </c>
      <c r="J24" s="110">
        <f t="shared" si="4"/>
        <v>0</v>
      </c>
      <c r="K24" s="111">
        <f t="shared" si="5"/>
        <v>0</v>
      </c>
      <c r="L24" s="107"/>
      <c r="M24" s="119"/>
    </row>
    <row r="25" s="75" customFormat="1" ht="96" outlineLevel="1" spans="1:13 16373:16382">
      <c r="A25" s="114">
        <v>3</v>
      </c>
      <c r="B25" s="106" t="s">
        <v>84</v>
      </c>
      <c r="C25" s="105" t="s">
        <v>85</v>
      </c>
      <c r="D25" s="106" t="str">
        <f t="shared" si="3"/>
        <v>按图纸或甲方确认的工程量以套计算</v>
      </c>
      <c r="E25" s="106" t="s">
        <v>79</v>
      </c>
      <c r="F25" s="106" t="s">
        <v>80</v>
      </c>
      <c r="G25" s="120" t="s">
        <v>86</v>
      </c>
      <c r="H25" s="114"/>
      <c r="I25" s="109">
        <v>0.09</v>
      </c>
      <c r="J25" s="110">
        <f t="shared" si="4"/>
        <v>0</v>
      </c>
      <c r="K25" s="111">
        <f t="shared" si="5"/>
        <v>0</v>
      </c>
      <c r="L25" s="107"/>
      <c r="M25" s="119"/>
    </row>
    <row r="26" s="75" customFormat="1" ht="120" outlineLevel="1" spans="1:13 16373:16382">
      <c r="A26" s="114">
        <v>4</v>
      </c>
      <c r="B26" s="106" t="s">
        <v>87</v>
      </c>
      <c r="C26" s="105" t="s">
        <v>112</v>
      </c>
      <c r="D26" s="105" t="str">
        <f t="shared" si="3"/>
        <v>按图纸或甲方确认的工程量以台计算</v>
      </c>
      <c r="E26" s="106" t="s">
        <v>79</v>
      </c>
      <c r="F26" s="106" t="s">
        <v>89</v>
      </c>
      <c r="G26" s="120" t="s">
        <v>113</v>
      </c>
      <c r="H26" s="108"/>
      <c r="I26" s="109">
        <v>0.09</v>
      </c>
      <c r="J26" s="110">
        <f t="shared" si="4"/>
        <v>0</v>
      </c>
      <c r="K26" s="111">
        <f t="shared" si="5"/>
        <v>0</v>
      </c>
      <c r="L26" s="107"/>
      <c r="M26" s="119"/>
    </row>
    <row r="27" s="75" customFormat="1" ht="84" outlineLevel="1" spans="1:13 16373:16382">
      <c r="A27" s="114">
        <v>5</v>
      </c>
      <c r="B27" s="106" t="s">
        <v>90</v>
      </c>
      <c r="C27" s="105" t="s">
        <v>91</v>
      </c>
      <c r="D27" s="105" t="str">
        <f t="shared" si="3"/>
        <v>按图纸或甲方确认的工程量以台计算</v>
      </c>
      <c r="E27" s="106" t="s">
        <v>79</v>
      </c>
      <c r="F27" s="106" t="s">
        <v>89</v>
      </c>
      <c r="G27" s="120" t="s">
        <v>81</v>
      </c>
      <c r="H27" s="108"/>
      <c r="I27" s="109">
        <v>0.09</v>
      </c>
      <c r="J27" s="110">
        <f t="shared" si="4"/>
        <v>0</v>
      </c>
      <c r="K27" s="111">
        <f t="shared" si="5"/>
        <v>0</v>
      </c>
      <c r="L27" s="107"/>
      <c r="M27" s="119"/>
    </row>
    <row r="28" s="75" customFormat="1" ht="36" outlineLevel="1" spans="1:13 16373:16382">
      <c r="A28" s="114">
        <v>6</v>
      </c>
      <c r="B28" s="106" t="s">
        <v>114</v>
      </c>
      <c r="C28" s="105" t="s">
        <v>115</v>
      </c>
      <c r="D28" s="105" t="str">
        <f t="shared" si="3"/>
        <v>按图纸或甲方确认的工程量以个计算</v>
      </c>
      <c r="E28" s="106" t="s">
        <v>79</v>
      </c>
      <c r="F28" s="106" t="s">
        <v>116</v>
      </c>
      <c r="G28" s="120" t="s">
        <v>81</v>
      </c>
      <c r="H28" s="108"/>
      <c r="I28" s="109">
        <v>0.09</v>
      </c>
      <c r="J28" s="110">
        <f t="shared" si="4"/>
        <v>0</v>
      </c>
      <c r="K28" s="111">
        <f t="shared" si="5"/>
        <v>0</v>
      </c>
      <c r="L28" s="107"/>
      <c r="M28" s="119"/>
    </row>
    <row r="29" s="75" customFormat="1" ht="48" outlineLevel="1" spans="1:13 16373:16382">
      <c r="A29" s="114">
        <v>7</v>
      </c>
      <c r="B29" s="106" t="s">
        <v>94</v>
      </c>
      <c r="C29" s="105" t="s">
        <v>95</v>
      </c>
      <c r="D29" s="105" t="str">
        <f t="shared" si="3"/>
        <v>按图纸或甲方确认的工程量以m计算</v>
      </c>
      <c r="E29" s="106" t="s">
        <v>79</v>
      </c>
      <c r="F29" s="106" t="s">
        <v>96</v>
      </c>
      <c r="G29" s="120" t="s">
        <v>97</v>
      </c>
      <c r="H29" s="108"/>
      <c r="I29" s="109">
        <v>0.09</v>
      </c>
      <c r="J29" s="110">
        <f t="shared" si="4"/>
        <v>0</v>
      </c>
      <c r="K29" s="111">
        <f t="shared" si="5"/>
        <v>0</v>
      </c>
      <c r="L29" s="107"/>
      <c r="M29" s="119"/>
    </row>
    <row r="30" s="75" customFormat="1" ht="72" outlineLevel="1" spans="1:13 16373:16382">
      <c r="A30" s="114">
        <v>8</v>
      </c>
      <c r="B30" s="106" t="s">
        <v>98</v>
      </c>
      <c r="C30" s="105" t="s">
        <v>99</v>
      </c>
      <c r="D30" s="105" t="str">
        <f t="shared" si="3"/>
        <v>按图纸或甲方确认的工程量以m计算</v>
      </c>
      <c r="E30" s="106" t="s">
        <v>79</v>
      </c>
      <c r="F30" s="106" t="s">
        <v>96</v>
      </c>
      <c r="G30" s="120" t="s">
        <v>97</v>
      </c>
      <c r="H30" s="108"/>
      <c r="I30" s="109">
        <v>0.09</v>
      </c>
      <c r="J30" s="110">
        <f t="shared" si="4"/>
        <v>0</v>
      </c>
      <c r="K30" s="111">
        <f t="shared" si="5"/>
        <v>0</v>
      </c>
      <c r="L30" s="107"/>
      <c r="M30" s="119"/>
    </row>
    <row r="31" s="75" customFormat="1" ht="48" outlineLevel="1" spans="1:13 16373:16382">
      <c r="A31" s="114">
        <v>9</v>
      </c>
      <c r="B31" s="106" t="s">
        <v>98</v>
      </c>
      <c r="C31" s="105" t="s">
        <v>117</v>
      </c>
      <c r="D31" s="105" t="str">
        <f t="shared" si="3"/>
        <v>按图纸或甲方确认的工程量以m计算</v>
      </c>
      <c r="E31" s="106" t="s">
        <v>79</v>
      </c>
      <c r="F31" s="106" t="s">
        <v>96</v>
      </c>
      <c r="G31" s="120" t="s">
        <v>101</v>
      </c>
      <c r="H31" s="108"/>
      <c r="I31" s="109">
        <v>0.09</v>
      </c>
      <c r="J31" s="110">
        <f t="shared" si="4"/>
        <v>0</v>
      </c>
      <c r="K31" s="111">
        <f t="shared" si="5"/>
        <v>0</v>
      </c>
      <c r="L31" s="107"/>
      <c r="M31" s="119"/>
    </row>
    <row r="32" s="75" customFormat="1" ht="72" outlineLevel="1" spans="1:13 16373:16382">
      <c r="A32" s="114">
        <v>10</v>
      </c>
      <c r="B32" s="106" t="s">
        <v>98</v>
      </c>
      <c r="C32" s="105" t="s">
        <v>102</v>
      </c>
      <c r="D32" s="105" t="str">
        <f t="shared" si="3"/>
        <v>按图纸或甲方确认的工程量以m计算</v>
      </c>
      <c r="E32" s="106" t="s">
        <v>79</v>
      </c>
      <c r="F32" s="106" t="s">
        <v>96</v>
      </c>
      <c r="G32" s="120" t="s">
        <v>101</v>
      </c>
      <c r="H32" s="108"/>
      <c r="I32" s="109">
        <v>0.09</v>
      </c>
      <c r="J32" s="110">
        <f t="shared" si="4"/>
        <v>0</v>
      </c>
      <c r="K32" s="111">
        <f t="shared" si="5"/>
        <v>0</v>
      </c>
      <c r="L32" s="107"/>
      <c r="M32" s="119"/>
    </row>
    <row r="33" s="75" customFormat="1" ht="48" outlineLevel="1" spans="1:13">
      <c r="A33" s="114">
        <v>11</v>
      </c>
      <c r="B33" s="106" t="s">
        <v>103</v>
      </c>
      <c r="C33" s="105" t="s">
        <v>104</v>
      </c>
      <c r="D33" s="105" t="str">
        <f t="shared" si="3"/>
        <v>按图纸或甲方确认的工程量以m计算</v>
      </c>
      <c r="E33" s="106" t="s">
        <v>79</v>
      </c>
      <c r="F33" s="106" t="s">
        <v>96</v>
      </c>
      <c r="G33" s="120" t="s">
        <v>105</v>
      </c>
      <c r="H33" s="108"/>
      <c r="I33" s="109">
        <v>0.09</v>
      </c>
      <c r="J33" s="110">
        <f t="shared" si="4"/>
        <v>0</v>
      </c>
      <c r="K33" s="111">
        <f t="shared" si="5"/>
        <v>0</v>
      </c>
      <c r="L33" s="107"/>
      <c r="M33" s="119"/>
    </row>
    <row r="34" s="75" customFormat="1" ht="84" outlineLevel="1" spans="1:13">
      <c r="A34" s="114">
        <v>12</v>
      </c>
      <c r="B34" s="106" t="s">
        <v>106</v>
      </c>
      <c r="C34" s="105" t="s">
        <v>107</v>
      </c>
      <c r="D34" s="105" t="str">
        <f t="shared" si="3"/>
        <v>按图纸或甲方确认的工程量以m计算</v>
      </c>
      <c r="E34" s="106" t="s">
        <v>79</v>
      </c>
      <c r="F34" s="106" t="s">
        <v>96</v>
      </c>
      <c r="G34" s="120" t="s">
        <v>108</v>
      </c>
      <c r="H34" s="108"/>
      <c r="I34" s="109">
        <v>0.09</v>
      </c>
      <c r="J34" s="110">
        <f t="shared" si="4"/>
        <v>0</v>
      </c>
      <c r="K34" s="111">
        <f t="shared" si="5"/>
        <v>0</v>
      </c>
      <c r="L34" s="107"/>
      <c r="M34" s="119"/>
    </row>
    <row r="35" s="75" customFormat="1" ht="24" outlineLevel="1" spans="1:13">
      <c r="A35" s="104" t="s">
        <v>118</v>
      </c>
      <c r="B35" s="104" t="s">
        <v>75</v>
      </c>
      <c r="C35" s="105" t="s">
        <v>76</v>
      </c>
      <c r="D35" s="105" t="str">
        <f t="shared" ref="D35:D46" si="6">IF(F35="","","按图纸或甲方确认的工程量以"&amp;F35&amp;"计算")</f>
        <v/>
      </c>
      <c r="E35" s="106"/>
      <c r="F35" s="106"/>
      <c r="G35" s="120"/>
      <c r="H35" s="108"/>
      <c r="I35" s="109"/>
      <c r="J35" s="110"/>
      <c r="K35" s="111"/>
      <c r="L35" s="107"/>
      <c r="M35" s="119"/>
    </row>
    <row r="36" s="75" customFormat="1" ht="48" outlineLevel="1" spans="1:13">
      <c r="A36" s="106">
        <v>1</v>
      </c>
      <c r="B36" s="106" t="s">
        <v>119</v>
      </c>
      <c r="C36" s="105" t="s">
        <v>120</v>
      </c>
      <c r="D36" s="105" t="str">
        <f t="shared" si="6"/>
        <v>按图纸或甲方确认的工程量以套计算</v>
      </c>
      <c r="E36" s="106" t="s">
        <v>79</v>
      </c>
      <c r="F36" s="106" t="s">
        <v>80</v>
      </c>
      <c r="G36" s="120" t="s">
        <v>81</v>
      </c>
      <c r="H36" s="108"/>
      <c r="I36" s="109">
        <v>0.09</v>
      </c>
      <c r="J36" s="110">
        <f t="shared" ref="J36:J46" si="7">ROUND(H36*(1+I36),2)</f>
        <v>0</v>
      </c>
      <c r="K36" s="111">
        <f t="shared" ref="K36:K46" si="8">ROUND(G36*J36,2)</f>
        <v>0</v>
      </c>
      <c r="L36" s="107"/>
      <c r="M36" s="119"/>
    </row>
    <row r="37" s="75" customFormat="1" ht="96" outlineLevel="1" spans="1:13">
      <c r="A37" s="106">
        <v>2</v>
      </c>
      <c r="B37" s="106" t="s">
        <v>84</v>
      </c>
      <c r="C37" s="105" t="s">
        <v>85</v>
      </c>
      <c r="D37" s="105" t="str">
        <f t="shared" si="6"/>
        <v>按图纸或甲方确认的工程量以套计算</v>
      </c>
      <c r="E37" s="106" t="s">
        <v>79</v>
      </c>
      <c r="F37" s="106" t="s">
        <v>80</v>
      </c>
      <c r="G37" s="120" t="s">
        <v>86</v>
      </c>
      <c r="H37" s="108"/>
      <c r="I37" s="109">
        <v>0.09</v>
      </c>
      <c r="J37" s="110">
        <f t="shared" si="7"/>
        <v>0</v>
      </c>
      <c r="K37" s="111">
        <f t="shared" si="8"/>
        <v>0</v>
      </c>
      <c r="L37" s="107"/>
      <c r="M37" s="119"/>
    </row>
    <row r="38" s="75" customFormat="1" ht="120" outlineLevel="1" spans="1:13">
      <c r="A38" s="106">
        <v>3</v>
      </c>
      <c r="B38" s="106" t="s">
        <v>87</v>
      </c>
      <c r="C38" s="105" t="s">
        <v>112</v>
      </c>
      <c r="D38" s="105" t="str">
        <f t="shared" si="6"/>
        <v>按图纸或甲方确认的工程量以台计算</v>
      </c>
      <c r="E38" s="106" t="s">
        <v>79</v>
      </c>
      <c r="F38" s="106" t="s">
        <v>89</v>
      </c>
      <c r="G38" s="120" t="s">
        <v>113</v>
      </c>
      <c r="H38" s="108"/>
      <c r="I38" s="109">
        <v>0.09</v>
      </c>
      <c r="J38" s="110">
        <f t="shared" si="7"/>
        <v>0</v>
      </c>
      <c r="K38" s="111">
        <f t="shared" si="8"/>
        <v>0</v>
      </c>
      <c r="L38" s="107"/>
      <c r="M38" s="119"/>
    </row>
    <row r="39" s="75" customFormat="1" ht="84" outlineLevel="1" spans="1:13">
      <c r="A39" s="106">
        <v>4</v>
      </c>
      <c r="B39" s="106" t="s">
        <v>90</v>
      </c>
      <c r="C39" s="105" t="s">
        <v>91</v>
      </c>
      <c r="D39" s="105" t="str">
        <f t="shared" si="6"/>
        <v>按图纸或甲方确认的工程量以台计算</v>
      </c>
      <c r="E39" s="106" t="s">
        <v>79</v>
      </c>
      <c r="F39" s="106" t="s">
        <v>89</v>
      </c>
      <c r="G39" s="120" t="s">
        <v>81</v>
      </c>
      <c r="H39" s="108"/>
      <c r="I39" s="109">
        <v>0.09</v>
      </c>
      <c r="J39" s="110">
        <f t="shared" si="7"/>
        <v>0</v>
      </c>
      <c r="K39" s="111">
        <f t="shared" si="8"/>
        <v>0</v>
      </c>
      <c r="L39" s="107"/>
      <c r="M39" s="119"/>
    </row>
    <row r="40" s="75" customFormat="1" ht="48" outlineLevel="1" spans="1:13">
      <c r="A40" s="106">
        <v>5</v>
      </c>
      <c r="B40" s="106" t="s">
        <v>92</v>
      </c>
      <c r="C40" s="105" t="s">
        <v>93</v>
      </c>
      <c r="D40" s="105" t="str">
        <f t="shared" si="6"/>
        <v>按图纸或甲方确认的工程量以台计算</v>
      </c>
      <c r="E40" s="106" t="s">
        <v>79</v>
      </c>
      <c r="F40" s="106" t="s">
        <v>89</v>
      </c>
      <c r="G40" s="120" t="s">
        <v>86</v>
      </c>
      <c r="H40" s="108"/>
      <c r="I40" s="109">
        <v>0.09</v>
      </c>
      <c r="J40" s="110">
        <f t="shared" si="7"/>
        <v>0</v>
      </c>
      <c r="K40" s="111">
        <f t="shared" si="8"/>
        <v>0</v>
      </c>
      <c r="L40" s="107"/>
      <c r="M40" s="119"/>
    </row>
    <row r="41" s="75" customFormat="1" ht="48" outlineLevel="1" spans="1:13">
      <c r="A41" s="106">
        <v>6</v>
      </c>
      <c r="B41" s="106" t="s">
        <v>94</v>
      </c>
      <c r="C41" s="105" t="s">
        <v>95</v>
      </c>
      <c r="D41" s="105" t="str">
        <f t="shared" si="6"/>
        <v>按图纸或甲方确认的工程量以m计算</v>
      </c>
      <c r="E41" s="106" t="s">
        <v>79</v>
      </c>
      <c r="F41" s="106" t="s">
        <v>96</v>
      </c>
      <c r="G41" s="120" t="s">
        <v>121</v>
      </c>
      <c r="H41" s="108"/>
      <c r="I41" s="109">
        <v>0.09</v>
      </c>
      <c r="J41" s="110">
        <f t="shared" si="7"/>
        <v>0</v>
      </c>
      <c r="K41" s="111">
        <f t="shared" si="8"/>
        <v>0</v>
      </c>
      <c r="L41" s="107"/>
      <c r="M41" s="119"/>
    </row>
    <row r="42" s="75" customFormat="1" ht="72" outlineLevel="1" spans="1:13">
      <c r="A42" s="106">
        <v>7</v>
      </c>
      <c r="B42" s="106" t="s">
        <v>98</v>
      </c>
      <c r="C42" s="105" t="s">
        <v>122</v>
      </c>
      <c r="D42" s="105" t="str">
        <f t="shared" si="6"/>
        <v>按图纸或甲方确认的工程量以m计算</v>
      </c>
      <c r="E42" s="106" t="s">
        <v>79</v>
      </c>
      <c r="F42" s="106" t="s">
        <v>96</v>
      </c>
      <c r="G42" s="120" t="s">
        <v>121</v>
      </c>
      <c r="H42" s="108"/>
      <c r="I42" s="109">
        <v>0.09</v>
      </c>
      <c r="J42" s="110">
        <f t="shared" si="7"/>
        <v>0</v>
      </c>
      <c r="K42" s="111">
        <f t="shared" si="8"/>
        <v>0</v>
      </c>
      <c r="L42" s="107"/>
      <c r="M42" s="119"/>
    </row>
    <row r="43" s="75" customFormat="1" ht="48" outlineLevel="1" spans="1:13">
      <c r="A43" s="106">
        <v>8</v>
      </c>
      <c r="B43" s="106" t="s">
        <v>98</v>
      </c>
      <c r="C43" s="105" t="s">
        <v>117</v>
      </c>
      <c r="D43" s="105" t="str">
        <f t="shared" si="6"/>
        <v>按图纸或甲方确认的工程量以m计算</v>
      </c>
      <c r="E43" s="106" t="s">
        <v>79</v>
      </c>
      <c r="F43" s="106" t="s">
        <v>96</v>
      </c>
      <c r="G43" s="120" t="s">
        <v>123</v>
      </c>
      <c r="H43" s="108"/>
      <c r="I43" s="109">
        <v>0.09</v>
      </c>
      <c r="J43" s="110">
        <f t="shared" si="7"/>
        <v>0</v>
      </c>
      <c r="K43" s="111">
        <f t="shared" si="8"/>
        <v>0</v>
      </c>
      <c r="L43" s="107"/>
      <c r="M43" s="119"/>
    </row>
    <row r="44" s="75" customFormat="1" ht="67.5" outlineLevel="1" spans="1:13">
      <c r="A44" s="106">
        <v>9</v>
      </c>
      <c r="B44" s="115" t="s">
        <v>98</v>
      </c>
      <c r="C44" s="116" t="s">
        <v>102</v>
      </c>
      <c r="D44" s="105" t="str">
        <f t="shared" si="6"/>
        <v>按图纸或甲方确认的工程量以m计算</v>
      </c>
      <c r="E44" s="106" t="s">
        <v>79</v>
      </c>
      <c r="F44" s="115" t="s">
        <v>96</v>
      </c>
      <c r="G44" s="122" t="s">
        <v>124</v>
      </c>
      <c r="H44" s="108"/>
      <c r="I44" s="109">
        <v>0.09</v>
      </c>
      <c r="J44" s="110">
        <f t="shared" si="7"/>
        <v>0</v>
      </c>
      <c r="K44" s="111">
        <f t="shared" si="8"/>
        <v>0</v>
      </c>
      <c r="L44" s="107"/>
      <c r="M44" s="119"/>
    </row>
    <row r="45" s="75" customFormat="1" ht="48" outlineLevel="1" spans="1:13">
      <c r="A45" s="106">
        <v>10</v>
      </c>
      <c r="B45" s="106" t="s">
        <v>103</v>
      </c>
      <c r="C45" s="105" t="s">
        <v>104</v>
      </c>
      <c r="D45" s="105" t="str">
        <f t="shared" si="6"/>
        <v>按图纸或甲方确认的工程量以m计算</v>
      </c>
      <c r="E45" s="106" t="s">
        <v>79</v>
      </c>
      <c r="F45" s="106" t="s">
        <v>96</v>
      </c>
      <c r="G45" s="120" t="s">
        <v>125</v>
      </c>
      <c r="H45" s="108"/>
      <c r="I45" s="109">
        <v>0.09</v>
      </c>
      <c r="J45" s="110">
        <f t="shared" si="7"/>
        <v>0</v>
      </c>
      <c r="K45" s="111">
        <f t="shared" si="8"/>
        <v>0</v>
      </c>
      <c r="L45" s="107"/>
      <c r="M45" s="119"/>
    </row>
    <row r="46" s="75" customFormat="1" ht="84" outlineLevel="1" spans="1:13">
      <c r="A46" s="106">
        <v>11</v>
      </c>
      <c r="B46" s="106" t="s">
        <v>106</v>
      </c>
      <c r="C46" s="105" t="s">
        <v>126</v>
      </c>
      <c r="D46" s="105" t="str">
        <f t="shared" si="6"/>
        <v>按图纸或甲方确认的工程量以m计算</v>
      </c>
      <c r="E46" s="106" t="s">
        <v>79</v>
      </c>
      <c r="F46" s="106" t="s">
        <v>96</v>
      </c>
      <c r="G46" s="120" t="s">
        <v>127</v>
      </c>
      <c r="H46" s="108"/>
      <c r="I46" s="109">
        <v>0.09</v>
      </c>
      <c r="J46" s="110">
        <f t="shared" si="7"/>
        <v>0</v>
      </c>
      <c r="K46" s="111">
        <f t="shared" si="8"/>
        <v>0</v>
      </c>
      <c r="L46" s="107"/>
      <c r="M46" s="119"/>
    </row>
    <row r="47" s="75" customFormat="1" ht="12" spans="1:13">
      <c r="A47" s="103" t="s">
        <v>32</v>
      </c>
      <c r="B47" s="41" t="s">
        <v>128</v>
      </c>
      <c r="C47" s="116"/>
      <c r="D47" s="117" t="str">
        <f t="shared" ref="D47:D60" si="9">IF(F47="","","按图纸或甲方确认的工程量以"&amp;F47&amp;"计算")</f>
        <v/>
      </c>
      <c r="E47" s="106"/>
      <c r="F47" s="115"/>
      <c r="G47" s="118"/>
      <c r="H47" s="108"/>
      <c r="I47" s="109"/>
      <c r="J47" s="110"/>
      <c r="K47" s="111"/>
      <c r="L47" s="107"/>
      <c r="M47" s="119"/>
    </row>
    <row r="48" s="75" customFormat="1" ht="24" outlineLevel="1" spans="1:13">
      <c r="A48" s="104" t="s">
        <v>74</v>
      </c>
      <c r="B48" s="104" t="s">
        <v>75</v>
      </c>
      <c r="C48" s="105" t="s">
        <v>76</v>
      </c>
      <c r="D48" s="105" t="str">
        <f t="shared" si="9"/>
        <v/>
      </c>
      <c r="E48" s="106"/>
      <c r="F48" s="106"/>
      <c r="G48" s="120"/>
      <c r="H48" s="108"/>
      <c r="I48" s="109"/>
      <c r="J48" s="110"/>
      <c r="K48" s="111"/>
      <c r="L48" s="107"/>
      <c r="M48" s="119"/>
    </row>
    <row r="49" s="75" customFormat="1" ht="60" outlineLevel="1" spans="1:13">
      <c r="A49" s="106">
        <v>1</v>
      </c>
      <c r="B49" s="106" t="s">
        <v>77</v>
      </c>
      <c r="C49" s="105" t="s">
        <v>110</v>
      </c>
      <c r="D49" s="105" t="str">
        <f t="shared" si="9"/>
        <v>按图纸或甲方确认的工程量以套计算</v>
      </c>
      <c r="E49" s="106" t="s">
        <v>79</v>
      </c>
      <c r="F49" s="106" t="s">
        <v>80</v>
      </c>
      <c r="G49" s="120" t="s">
        <v>81</v>
      </c>
      <c r="H49" s="108"/>
      <c r="I49" s="109">
        <v>0.09</v>
      </c>
      <c r="J49" s="110">
        <f t="shared" ref="J49:J60" si="10">ROUND(H49*(1+I49),2)</f>
        <v>0</v>
      </c>
      <c r="K49" s="111">
        <f t="shared" ref="K49:K60" si="11">ROUND(G49*J49,2)</f>
        <v>0</v>
      </c>
      <c r="L49" s="107"/>
      <c r="M49" s="119"/>
    </row>
    <row r="50" s="75" customFormat="1" ht="48" outlineLevel="1" spans="1:13">
      <c r="A50" s="106">
        <v>2</v>
      </c>
      <c r="B50" s="106" t="s">
        <v>119</v>
      </c>
      <c r="C50" s="105" t="s">
        <v>129</v>
      </c>
      <c r="D50" s="105" t="str">
        <f t="shared" si="9"/>
        <v>按图纸或甲方确认的工程量以套计算</v>
      </c>
      <c r="E50" s="106" t="s">
        <v>79</v>
      </c>
      <c r="F50" s="106" t="s">
        <v>80</v>
      </c>
      <c r="G50" s="120" t="s">
        <v>81</v>
      </c>
      <c r="H50" s="108"/>
      <c r="I50" s="109">
        <v>0.09</v>
      </c>
      <c r="J50" s="110">
        <f t="shared" si="10"/>
        <v>0</v>
      </c>
      <c r="K50" s="111">
        <f t="shared" si="11"/>
        <v>0</v>
      </c>
      <c r="L50" s="107"/>
      <c r="M50" s="119"/>
    </row>
    <row r="51" s="75" customFormat="1" ht="96" outlineLevel="1" spans="1:13">
      <c r="A51" s="106">
        <v>3</v>
      </c>
      <c r="B51" s="106" t="s">
        <v>84</v>
      </c>
      <c r="C51" s="105" t="s">
        <v>85</v>
      </c>
      <c r="D51" s="105" t="str">
        <f t="shared" si="9"/>
        <v>按图纸或甲方确认的工程量以套计算</v>
      </c>
      <c r="E51" s="106" t="s">
        <v>79</v>
      </c>
      <c r="F51" s="106" t="s">
        <v>80</v>
      </c>
      <c r="G51" s="120" t="s">
        <v>86</v>
      </c>
      <c r="H51" s="108"/>
      <c r="I51" s="109">
        <v>0.09</v>
      </c>
      <c r="J51" s="110">
        <f t="shared" si="10"/>
        <v>0</v>
      </c>
      <c r="K51" s="111">
        <f t="shared" si="11"/>
        <v>0</v>
      </c>
      <c r="L51" s="107"/>
      <c r="M51" s="119"/>
    </row>
    <row r="52" s="75" customFormat="1" ht="120" outlineLevel="1" spans="1:13">
      <c r="A52" s="106">
        <v>4</v>
      </c>
      <c r="B52" s="106" t="s">
        <v>87</v>
      </c>
      <c r="C52" s="105" t="s">
        <v>112</v>
      </c>
      <c r="D52" s="105" t="str">
        <f t="shared" si="9"/>
        <v>按图纸或甲方确认的工程量以台计算</v>
      </c>
      <c r="E52" s="106" t="s">
        <v>79</v>
      </c>
      <c r="F52" s="106" t="s">
        <v>89</v>
      </c>
      <c r="G52" s="120" t="s">
        <v>113</v>
      </c>
      <c r="H52" s="108"/>
      <c r="I52" s="109">
        <v>0.09</v>
      </c>
      <c r="J52" s="110">
        <f t="shared" si="10"/>
        <v>0</v>
      </c>
      <c r="K52" s="111">
        <f t="shared" si="11"/>
        <v>0</v>
      </c>
      <c r="L52" s="107"/>
      <c r="M52" s="119"/>
    </row>
    <row r="53" s="75" customFormat="1" ht="84" outlineLevel="1" spans="1:13">
      <c r="A53" s="106">
        <v>5</v>
      </c>
      <c r="B53" s="106" t="s">
        <v>90</v>
      </c>
      <c r="C53" s="105" t="s">
        <v>91</v>
      </c>
      <c r="D53" s="105" t="str">
        <f t="shared" si="9"/>
        <v>按图纸或甲方确认的工程量以台计算</v>
      </c>
      <c r="E53" s="106" t="s">
        <v>79</v>
      </c>
      <c r="F53" s="106" t="s">
        <v>89</v>
      </c>
      <c r="G53" s="120" t="s">
        <v>81</v>
      </c>
      <c r="H53" s="108"/>
      <c r="I53" s="109">
        <v>0.09</v>
      </c>
      <c r="J53" s="110">
        <f t="shared" si="10"/>
        <v>0</v>
      </c>
      <c r="K53" s="111">
        <f t="shared" si="11"/>
        <v>0</v>
      </c>
      <c r="L53" s="107"/>
      <c r="M53" s="119"/>
    </row>
    <row r="54" s="75" customFormat="1" ht="48" outlineLevel="1" spans="1:13">
      <c r="A54" s="106">
        <v>6</v>
      </c>
      <c r="B54" s="106" t="s">
        <v>92</v>
      </c>
      <c r="C54" s="105" t="s">
        <v>93</v>
      </c>
      <c r="D54" s="105" t="str">
        <f t="shared" si="9"/>
        <v>按图纸或甲方确认的工程量以台计算</v>
      </c>
      <c r="E54" s="106" t="s">
        <v>79</v>
      </c>
      <c r="F54" s="106" t="s">
        <v>89</v>
      </c>
      <c r="G54" s="120" t="s">
        <v>86</v>
      </c>
      <c r="H54" s="108"/>
      <c r="I54" s="109">
        <v>0.09</v>
      </c>
      <c r="J54" s="110">
        <f t="shared" si="10"/>
        <v>0</v>
      </c>
      <c r="K54" s="111">
        <f t="shared" si="11"/>
        <v>0</v>
      </c>
      <c r="L54" s="107"/>
      <c r="M54" s="119"/>
    </row>
    <row r="55" s="75" customFormat="1" ht="48" outlineLevel="1" spans="1:13">
      <c r="A55" s="106">
        <v>7</v>
      </c>
      <c r="B55" s="106" t="s">
        <v>94</v>
      </c>
      <c r="C55" s="105" t="s">
        <v>95</v>
      </c>
      <c r="D55" s="105" t="str">
        <f t="shared" si="9"/>
        <v>按图纸或甲方确认的工程量以m计算</v>
      </c>
      <c r="E55" s="106" t="s">
        <v>79</v>
      </c>
      <c r="F55" s="106" t="s">
        <v>96</v>
      </c>
      <c r="G55" s="120" t="s">
        <v>108</v>
      </c>
      <c r="H55" s="108"/>
      <c r="I55" s="109">
        <v>0.09</v>
      </c>
      <c r="J55" s="110">
        <f t="shared" si="10"/>
        <v>0</v>
      </c>
      <c r="K55" s="111">
        <f t="shared" si="11"/>
        <v>0</v>
      </c>
      <c r="L55" s="107"/>
      <c r="M55" s="119"/>
    </row>
    <row r="56" s="75" customFormat="1" ht="72" outlineLevel="1" spans="1:13">
      <c r="A56" s="106">
        <v>8</v>
      </c>
      <c r="B56" s="106" t="s">
        <v>98</v>
      </c>
      <c r="C56" s="105" t="s">
        <v>99</v>
      </c>
      <c r="D56" s="105" t="str">
        <f t="shared" si="9"/>
        <v>按图纸或甲方确认的工程量以m计算</v>
      </c>
      <c r="E56" s="106" t="s">
        <v>79</v>
      </c>
      <c r="F56" s="106" t="s">
        <v>96</v>
      </c>
      <c r="G56" s="120" t="s">
        <v>108</v>
      </c>
      <c r="H56" s="108"/>
      <c r="I56" s="109">
        <v>0.09</v>
      </c>
      <c r="J56" s="110">
        <f t="shared" si="10"/>
        <v>0</v>
      </c>
      <c r="K56" s="111">
        <f t="shared" si="11"/>
        <v>0</v>
      </c>
      <c r="L56" s="107"/>
      <c r="M56" s="119"/>
    </row>
    <row r="57" s="75" customFormat="1" ht="48" outlineLevel="1" spans="1:13">
      <c r="A57" s="106">
        <v>9</v>
      </c>
      <c r="B57" s="106" t="s">
        <v>98</v>
      </c>
      <c r="C57" s="105" t="s">
        <v>117</v>
      </c>
      <c r="D57" s="105" t="str">
        <f t="shared" si="9"/>
        <v>按图纸或甲方确认的工程量以m计算</v>
      </c>
      <c r="E57" s="106" t="s">
        <v>79</v>
      </c>
      <c r="F57" s="106" t="s">
        <v>96</v>
      </c>
      <c r="G57" s="120" t="s">
        <v>101</v>
      </c>
      <c r="H57" s="108"/>
      <c r="I57" s="109">
        <v>0.09</v>
      </c>
      <c r="J57" s="110">
        <f t="shared" si="10"/>
        <v>0</v>
      </c>
      <c r="K57" s="111">
        <f t="shared" si="11"/>
        <v>0</v>
      </c>
      <c r="L57" s="107"/>
      <c r="M57" s="119"/>
    </row>
    <row r="58" s="75" customFormat="1" ht="72" outlineLevel="1" spans="1:13">
      <c r="A58" s="106">
        <v>10</v>
      </c>
      <c r="B58" s="106" t="s">
        <v>98</v>
      </c>
      <c r="C58" s="105" t="s">
        <v>102</v>
      </c>
      <c r="D58" s="105" t="str">
        <f t="shared" si="9"/>
        <v>按图纸或甲方确认的工程量以m计算</v>
      </c>
      <c r="E58" s="106" t="s">
        <v>79</v>
      </c>
      <c r="F58" s="106" t="s">
        <v>96</v>
      </c>
      <c r="G58" s="120" t="s">
        <v>101</v>
      </c>
      <c r="H58" s="108"/>
      <c r="I58" s="109">
        <v>0.09</v>
      </c>
      <c r="J58" s="110">
        <f t="shared" si="10"/>
        <v>0</v>
      </c>
      <c r="K58" s="111">
        <f t="shared" si="11"/>
        <v>0</v>
      </c>
      <c r="L58" s="107"/>
      <c r="M58" s="119"/>
    </row>
    <row r="59" s="75" customFormat="1" ht="48" outlineLevel="1" spans="1:13">
      <c r="A59" s="106">
        <v>11</v>
      </c>
      <c r="B59" s="106" t="s">
        <v>103</v>
      </c>
      <c r="C59" s="105" t="s">
        <v>104</v>
      </c>
      <c r="D59" s="105" t="str">
        <f t="shared" si="9"/>
        <v>按图纸或甲方确认的工程量以m计算</v>
      </c>
      <c r="E59" s="106" t="s">
        <v>79</v>
      </c>
      <c r="F59" s="106" t="s">
        <v>96</v>
      </c>
      <c r="G59" s="120" t="s">
        <v>105</v>
      </c>
      <c r="H59" s="108"/>
      <c r="I59" s="109">
        <v>0.09</v>
      </c>
      <c r="J59" s="110">
        <f t="shared" si="10"/>
        <v>0</v>
      </c>
      <c r="K59" s="111">
        <f t="shared" si="11"/>
        <v>0</v>
      </c>
      <c r="L59" s="107"/>
      <c r="M59" s="119"/>
    </row>
    <row r="60" s="75" customFormat="1" ht="84" outlineLevel="1" spans="1:13">
      <c r="A60" s="106">
        <v>12</v>
      </c>
      <c r="B60" s="106" t="s">
        <v>106</v>
      </c>
      <c r="C60" s="105" t="s">
        <v>107</v>
      </c>
      <c r="D60" s="105" t="str">
        <f t="shared" si="9"/>
        <v>按图纸或甲方确认的工程量以m计算</v>
      </c>
      <c r="E60" s="106" t="s">
        <v>79</v>
      </c>
      <c r="F60" s="106" t="s">
        <v>96</v>
      </c>
      <c r="G60" s="120" t="s">
        <v>105</v>
      </c>
      <c r="H60" s="108"/>
      <c r="I60" s="109">
        <v>0.09</v>
      </c>
      <c r="J60" s="110">
        <f t="shared" si="10"/>
        <v>0</v>
      </c>
      <c r="K60" s="111">
        <f t="shared" si="11"/>
        <v>0</v>
      </c>
      <c r="L60" s="107"/>
      <c r="M60" s="119"/>
    </row>
    <row r="61" s="75" customFormat="1" ht="12" spans="1:13">
      <c r="A61" s="103" t="s">
        <v>41</v>
      </c>
      <c r="B61" s="41" t="s">
        <v>130</v>
      </c>
      <c r="C61" s="116"/>
      <c r="D61" s="117" t="str">
        <f t="shared" ref="D61:D74" si="12">IF(F61="","","按图纸或甲方确认的工程量以"&amp;F61&amp;"计算")</f>
        <v/>
      </c>
      <c r="E61" s="106"/>
      <c r="F61" s="115"/>
      <c r="G61" s="118"/>
      <c r="H61" s="108"/>
      <c r="I61" s="109"/>
      <c r="J61" s="110"/>
      <c r="K61" s="111"/>
      <c r="L61" s="107"/>
      <c r="M61" s="119"/>
    </row>
    <row r="62" s="75" customFormat="1" ht="24" outlineLevel="1" spans="1:13">
      <c r="A62" s="104" t="s">
        <v>74</v>
      </c>
      <c r="B62" s="104" t="s">
        <v>75</v>
      </c>
      <c r="C62" s="105" t="s">
        <v>76</v>
      </c>
      <c r="D62" s="105" t="str">
        <f t="shared" si="12"/>
        <v/>
      </c>
      <c r="E62" s="106"/>
      <c r="F62" s="106"/>
      <c r="G62" s="120"/>
      <c r="H62" s="108"/>
      <c r="I62" s="109"/>
      <c r="J62" s="110"/>
      <c r="K62" s="111"/>
      <c r="L62" s="107"/>
      <c r="M62" s="119"/>
    </row>
    <row r="63" s="75" customFormat="1" ht="60" outlineLevel="1" spans="1:13">
      <c r="A63" s="106">
        <v>1</v>
      </c>
      <c r="B63" s="106" t="s">
        <v>77</v>
      </c>
      <c r="C63" s="105" t="s">
        <v>110</v>
      </c>
      <c r="D63" s="105" t="str">
        <f t="shared" si="12"/>
        <v>按图纸或甲方确认的工程量以套计算</v>
      </c>
      <c r="E63" s="106" t="s">
        <v>79</v>
      </c>
      <c r="F63" s="106" t="s">
        <v>80</v>
      </c>
      <c r="G63" s="120" t="s">
        <v>81</v>
      </c>
      <c r="H63" s="108"/>
      <c r="I63" s="109">
        <v>0.09</v>
      </c>
      <c r="J63" s="110">
        <f t="shared" ref="J63:J74" si="13">ROUND(H63*(1+I63),2)</f>
        <v>0</v>
      </c>
      <c r="K63" s="111">
        <f t="shared" ref="K63:K74" si="14">ROUND(G63*J63,2)</f>
        <v>0</v>
      </c>
      <c r="L63" s="107"/>
      <c r="M63" s="119"/>
    </row>
    <row r="64" s="75" customFormat="1" ht="48" outlineLevel="1" spans="1:13">
      <c r="A64" s="106">
        <v>2</v>
      </c>
      <c r="B64" s="106" t="s">
        <v>119</v>
      </c>
      <c r="C64" s="105" t="s">
        <v>129</v>
      </c>
      <c r="D64" s="105" t="str">
        <f t="shared" si="12"/>
        <v>按图纸或甲方确认的工程量以套计算</v>
      </c>
      <c r="E64" s="106" t="s">
        <v>79</v>
      </c>
      <c r="F64" s="106" t="s">
        <v>80</v>
      </c>
      <c r="G64" s="120" t="s">
        <v>81</v>
      </c>
      <c r="H64" s="108"/>
      <c r="I64" s="109">
        <v>0.09</v>
      </c>
      <c r="J64" s="110">
        <f t="shared" si="13"/>
        <v>0</v>
      </c>
      <c r="K64" s="111">
        <f t="shared" si="14"/>
        <v>0</v>
      </c>
      <c r="L64" s="107"/>
      <c r="M64" s="119"/>
    </row>
    <row r="65" s="75" customFormat="1" ht="96" outlineLevel="1" spans="1:13">
      <c r="A65" s="106">
        <v>3</v>
      </c>
      <c r="B65" s="106" t="s">
        <v>84</v>
      </c>
      <c r="C65" s="105" t="s">
        <v>85</v>
      </c>
      <c r="D65" s="105" t="str">
        <f t="shared" si="12"/>
        <v>按图纸或甲方确认的工程量以套计算</v>
      </c>
      <c r="E65" s="106" t="s">
        <v>79</v>
      </c>
      <c r="F65" s="106" t="s">
        <v>80</v>
      </c>
      <c r="G65" s="120" t="s">
        <v>86</v>
      </c>
      <c r="H65" s="108"/>
      <c r="I65" s="109">
        <v>0.09</v>
      </c>
      <c r="J65" s="110">
        <f t="shared" si="13"/>
        <v>0</v>
      </c>
      <c r="K65" s="111">
        <f t="shared" si="14"/>
        <v>0</v>
      </c>
      <c r="L65" s="107"/>
      <c r="M65" s="119"/>
    </row>
    <row r="66" s="75" customFormat="1" ht="120" outlineLevel="1" spans="1:13">
      <c r="A66" s="106">
        <v>4</v>
      </c>
      <c r="B66" s="106" t="s">
        <v>87</v>
      </c>
      <c r="C66" s="105" t="s">
        <v>112</v>
      </c>
      <c r="D66" s="105" t="str">
        <f t="shared" si="12"/>
        <v>按图纸或甲方确认的工程量以台计算</v>
      </c>
      <c r="E66" s="106" t="s">
        <v>79</v>
      </c>
      <c r="F66" s="106" t="s">
        <v>89</v>
      </c>
      <c r="G66" s="120" t="s">
        <v>113</v>
      </c>
      <c r="H66" s="108"/>
      <c r="I66" s="109">
        <v>0.09</v>
      </c>
      <c r="J66" s="110">
        <f t="shared" si="13"/>
        <v>0</v>
      </c>
      <c r="K66" s="111">
        <f t="shared" si="14"/>
        <v>0</v>
      </c>
      <c r="L66" s="107"/>
      <c r="M66" s="119"/>
    </row>
    <row r="67" s="75" customFormat="1" ht="72" outlineLevel="1" spans="1:13">
      <c r="A67" s="106">
        <v>5</v>
      </c>
      <c r="B67" s="106" t="s">
        <v>82</v>
      </c>
      <c r="C67" s="105" t="s">
        <v>83</v>
      </c>
      <c r="D67" s="105" t="str">
        <f t="shared" si="12"/>
        <v>按图纸或甲方确认的工程量以套计算</v>
      </c>
      <c r="E67" s="106" t="s">
        <v>79</v>
      </c>
      <c r="F67" s="106" t="s">
        <v>80</v>
      </c>
      <c r="G67" s="120" t="s">
        <v>81</v>
      </c>
      <c r="H67" s="108"/>
      <c r="I67" s="109">
        <v>0.09</v>
      </c>
      <c r="J67" s="110">
        <f t="shared" si="13"/>
        <v>0</v>
      </c>
      <c r="K67" s="111">
        <f t="shared" si="14"/>
        <v>0</v>
      </c>
      <c r="L67" s="107"/>
      <c r="M67" s="119"/>
    </row>
    <row r="68" s="75" customFormat="1" ht="84" outlineLevel="1" spans="1:13">
      <c r="A68" s="106">
        <v>6</v>
      </c>
      <c r="B68" s="106" t="s">
        <v>90</v>
      </c>
      <c r="C68" s="105" t="s">
        <v>91</v>
      </c>
      <c r="D68" s="105" t="str">
        <f t="shared" si="12"/>
        <v>按图纸或甲方确认的工程量以台计算</v>
      </c>
      <c r="E68" s="106" t="s">
        <v>79</v>
      </c>
      <c r="F68" s="106" t="s">
        <v>89</v>
      </c>
      <c r="G68" s="120" t="s">
        <v>81</v>
      </c>
      <c r="H68" s="108"/>
      <c r="I68" s="109">
        <v>0.09</v>
      </c>
      <c r="J68" s="110">
        <f t="shared" si="13"/>
        <v>0</v>
      </c>
      <c r="K68" s="111">
        <f t="shared" si="14"/>
        <v>0</v>
      </c>
      <c r="L68" s="107"/>
      <c r="M68" s="119"/>
    </row>
    <row r="69" s="75" customFormat="1" ht="48" outlineLevel="1" spans="1:13">
      <c r="A69" s="106">
        <v>7</v>
      </c>
      <c r="B69" s="106" t="s">
        <v>94</v>
      </c>
      <c r="C69" s="105" t="s">
        <v>95</v>
      </c>
      <c r="D69" s="105" t="str">
        <f t="shared" si="12"/>
        <v>按图纸或甲方确认的工程量以m计算</v>
      </c>
      <c r="E69" s="106" t="s">
        <v>79</v>
      </c>
      <c r="F69" s="106" t="s">
        <v>96</v>
      </c>
      <c r="G69" s="120" t="s">
        <v>97</v>
      </c>
      <c r="H69" s="108"/>
      <c r="I69" s="109">
        <v>0.09</v>
      </c>
      <c r="J69" s="110">
        <f t="shared" si="13"/>
        <v>0</v>
      </c>
      <c r="K69" s="111">
        <f t="shared" si="14"/>
        <v>0</v>
      </c>
      <c r="L69" s="107"/>
      <c r="M69" s="119"/>
    </row>
    <row r="70" s="75" customFormat="1" ht="72" outlineLevel="1" spans="1:13">
      <c r="A70" s="106">
        <v>8</v>
      </c>
      <c r="B70" s="106" t="s">
        <v>98</v>
      </c>
      <c r="C70" s="105" t="s">
        <v>99</v>
      </c>
      <c r="D70" s="105" t="str">
        <f t="shared" si="12"/>
        <v>按图纸或甲方确认的工程量以m计算</v>
      </c>
      <c r="E70" s="106" t="s">
        <v>79</v>
      </c>
      <c r="F70" s="106" t="s">
        <v>96</v>
      </c>
      <c r="G70" s="120" t="s">
        <v>97</v>
      </c>
      <c r="H70" s="108"/>
      <c r="I70" s="109">
        <v>0.09</v>
      </c>
      <c r="J70" s="110">
        <f t="shared" si="13"/>
        <v>0</v>
      </c>
      <c r="K70" s="111">
        <f t="shared" si="14"/>
        <v>0</v>
      </c>
      <c r="L70" s="107"/>
      <c r="M70" s="119"/>
    </row>
    <row r="71" s="75" customFormat="1" ht="48" outlineLevel="1" spans="1:13">
      <c r="A71" s="106">
        <v>9</v>
      </c>
      <c r="B71" s="106" t="s">
        <v>98</v>
      </c>
      <c r="C71" s="105" t="s">
        <v>117</v>
      </c>
      <c r="D71" s="105" t="str">
        <f t="shared" si="12"/>
        <v>按图纸或甲方确认的工程量以m计算</v>
      </c>
      <c r="E71" s="106" t="s">
        <v>79</v>
      </c>
      <c r="F71" s="106" t="s">
        <v>96</v>
      </c>
      <c r="G71" s="120" t="s">
        <v>101</v>
      </c>
      <c r="H71" s="108"/>
      <c r="I71" s="109">
        <v>0.09</v>
      </c>
      <c r="J71" s="110">
        <f t="shared" si="13"/>
        <v>0</v>
      </c>
      <c r="K71" s="111">
        <f t="shared" si="14"/>
        <v>0</v>
      </c>
      <c r="L71" s="107"/>
      <c r="M71" s="119"/>
    </row>
    <row r="72" s="75" customFormat="1" ht="72" outlineLevel="1" spans="1:13">
      <c r="A72" s="106">
        <v>10</v>
      </c>
      <c r="B72" s="106" t="s">
        <v>98</v>
      </c>
      <c r="C72" s="105" t="s">
        <v>102</v>
      </c>
      <c r="D72" s="105" t="str">
        <f t="shared" si="12"/>
        <v>按图纸或甲方确认的工程量以m计算</v>
      </c>
      <c r="E72" s="106" t="s">
        <v>79</v>
      </c>
      <c r="F72" s="106" t="s">
        <v>96</v>
      </c>
      <c r="G72" s="120" t="s">
        <v>101</v>
      </c>
      <c r="H72" s="108"/>
      <c r="I72" s="109">
        <v>0.09</v>
      </c>
      <c r="J72" s="110">
        <f t="shared" si="13"/>
        <v>0</v>
      </c>
      <c r="K72" s="111">
        <f t="shared" si="14"/>
        <v>0</v>
      </c>
      <c r="L72" s="107"/>
      <c r="M72" s="119"/>
    </row>
    <row r="73" s="75" customFormat="1" ht="48" outlineLevel="1" spans="1:13">
      <c r="A73" s="106">
        <v>11</v>
      </c>
      <c r="B73" s="106" t="s">
        <v>103</v>
      </c>
      <c r="C73" s="105" t="s">
        <v>104</v>
      </c>
      <c r="D73" s="105" t="str">
        <f t="shared" si="12"/>
        <v>按图纸或甲方确认的工程量以m计算</v>
      </c>
      <c r="E73" s="106" t="s">
        <v>79</v>
      </c>
      <c r="F73" s="106" t="s">
        <v>96</v>
      </c>
      <c r="G73" s="120" t="s">
        <v>105</v>
      </c>
      <c r="H73" s="108"/>
      <c r="I73" s="109">
        <v>0.09</v>
      </c>
      <c r="J73" s="110">
        <f t="shared" si="13"/>
        <v>0</v>
      </c>
      <c r="K73" s="111">
        <f t="shared" si="14"/>
        <v>0</v>
      </c>
      <c r="L73" s="107"/>
      <c r="M73" s="119"/>
    </row>
    <row r="74" s="75" customFormat="1" ht="84" outlineLevel="1" spans="1:13">
      <c r="A74" s="106">
        <v>12</v>
      </c>
      <c r="B74" s="106" t="s">
        <v>106</v>
      </c>
      <c r="C74" s="105" t="s">
        <v>107</v>
      </c>
      <c r="D74" s="105" t="str">
        <f t="shared" si="12"/>
        <v>按图纸或甲方确认的工程量以m计算</v>
      </c>
      <c r="E74" s="106" t="s">
        <v>79</v>
      </c>
      <c r="F74" s="106" t="s">
        <v>96</v>
      </c>
      <c r="G74" s="120" t="s">
        <v>108</v>
      </c>
      <c r="H74" s="108"/>
      <c r="I74" s="109">
        <v>0.09</v>
      </c>
      <c r="J74" s="110">
        <f t="shared" si="13"/>
        <v>0</v>
      </c>
      <c r="K74" s="111">
        <f t="shared" si="14"/>
        <v>0</v>
      </c>
      <c r="L74" s="107"/>
      <c r="M74" s="119"/>
    </row>
    <row r="75" s="75" customFormat="1" ht="12" spans="1:13">
      <c r="A75" s="103" t="s">
        <v>45</v>
      </c>
      <c r="B75" s="41" t="s">
        <v>131</v>
      </c>
      <c r="C75" s="116"/>
      <c r="D75" s="117" t="str">
        <f t="shared" ref="D75:D88" si="15">IF(F75="","","按图纸或甲方确认的工程量以"&amp;F75&amp;"计算")</f>
        <v/>
      </c>
      <c r="E75" s="106"/>
      <c r="F75" s="115"/>
      <c r="G75" s="118"/>
      <c r="H75" s="108"/>
      <c r="I75" s="109"/>
      <c r="J75" s="110"/>
      <c r="K75" s="111"/>
      <c r="L75" s="107"/>
      <c r="M75" s="119"/>
    </row>
    <row r="76" s="75" customFormat="1" ht="24" outlineLevel="1" spans="1:13">
      <c r="A76" s="103" t="s">
        <v>74</v>
      </c>
      <c r="B76" s="41" t="s">
        <v>75</v>
      </c>
      <c r="C76" s="116" t="s">
        <v>76</v>
      </c>
      <c r="D76" s="117"/>
      <c r="E76" s="106"/>
      <c r="F76" s="115"/>
      <c r="G76" s="118"/>
      <c r="H76" s="108"/>
      <c r="I76" s="109"/>
      <c r="J76" s="110"/>
      <c r="K76" s="111"/>
      <c r="L76" s="123"/>
      <c r="M76" s="119"/>
    </row>
    <row r="77" s="75" customFormat="1" ht="56.25" outlineLevel="1" spans="1:13">
      <c r="A77" s="114">
        <v>1</v>
      </c>
      <c r="B77" s="115" t="s">
        <v>77</v>
      </c>
      <c r="C77" s="116" t="s">
        <v>110</v>
      </c>
      <c r="D77" s="105" t="str">
        <f t="shared" si="15"/>
        <v>按图纸或甲方确认的工程量以套计算</v>
      </c>
      <c r="E77" s="106" t="s">
        <v>79</v>
      </c>
      <c r="F77" s="115" t="s">
        <v>80</v>
      </c>
      <c r="G77" s="118" t="s">
        <v>81</v>
      </c>
      <c r="H77" s="108"/>
      <c r="I77" s="109">
        <v>0.09</v>
      </c>
      <c r="J77" s="110">
        <f t="shared" ref="J77:J88" si="16">ROUND(H77*(1+I77),2)</f>
        <v>0</v>
      </c>
      <c r="K77" s="111">
        <f t="shared" ref="K77:K88" si="17">ROUND(G77*J77,2)</f>
        <v>0</v>
      </c>
      <c r="L77" s="123"/>
      <c r="M77" s="119"/>
    </row>
    <row r="78" s="75" customFormat="1" ht="67.5" outlineLevel="1" spans="1:13">
      <c r="A78" s="114">
        <v>2</v>
      </c>
      <c r="B78" s="115" t="s">
        <v>82</v>
      </c>
      <c r="C78" s="116" t="s">
        <v>83</v>
      </c>
      <c r="D78" s="105" t="str">
        <f t="shared" si="15"/>
        <v>按图纸或甲方确认的工程量以套计算</v>
      </c>
      <c r="E78" s="106" t="s">
        <v>79</v>
      </c>
      <c r="F78" s="115" t="s">
        <v>80</v>
      </c>
      <c r="G78" s="118" t="s">
        <v>86</v>
      </c>
      <c r="H78" s="108"/>
      <c r="I78" s="109">
        <v>0.09</v>
      </c>
      <c r="J78" s="110">
        <f t="shared" si="16"/>
        <v>0</v>
      </c>
      <c r="K78" s="111">
        <f t="shared" si="17"/>
        <v>0</v>
      </c>
      <c r="L78" s="123"/>
      <c r="M78" s="119"/>
    </row>
    <row r="79" s="75" customFormat="1" ht="90" outlineLevel="1" spans="1:13">
      <c r="A79" s="114">
        <v>3</v>
      </c>
      <c r="B79" s="115" t="s">
        <v>84</v>
      </c>
      <c r="C79" s="116" t="s">
        <v>85</v>
      </c>
      <c r="D79" s="105" t="str">
        <f t="shared" si="15"/>
        <v>按图纸或甲方确认的工程量以套计算</v>
      </c>
      <c r="E79" s="106" t="s">
        <v>79</v>
      </c>
      <c r="F79" s="115" t="s">
        <v>80</v>
      </c>
      <c r="G79" s="118" t="s">
        <v>81</v>
      </c>
      <c r="H79" s="108"/>
      <c r="I79" s="109">
        <v>0.09</v>
      </c>
      <c r="J79" s="110">
        <f t="shared" si="16"/>
        <v>0</v>
      </c>
      <c r="K79" s="111">
        <f t="shared" si="17"/>
        <v>0</v>
      </c>
      <c r="L79" s="123"/>
      <c r="M79" s="119"/>
    </row>
    <row r="80" s="75" customFormat="1" ht="101.25" outlineLevel="1" spans="1:13">
      <c r="A80" s="114">
        <v>4</v>
      </c>
      <c r="B80" s="115" t="s">
        <v>87</v>
      </c>
      <c r="C80" s="116" t="s">
        <v>132</v>
      </c>
      <c r="D80" s="105" t="str">
        <f t="shared" si="15"/>
        <v>按图纸或甲方确认的工程量以台计算</v>
      </c>
      <c r="E80" s="106" t="s">
        <v>79</v>
      </c>
      <c r="F80" s="115" t="s">
        <v>89</v>
      </c>
      <c r="G80" s="118" t="s">
        <v>86</v>
      </c>
      <c r="H80" s="108"/>
      <c r="I80" s="109">
        <v>0.09</v>
      </c>
      <c r="J80" s="110">
        <f t="shared" si="16"/>
        <v>0</v>
      </c>
      <c r="K80" s="111">
        <f t="shared" si="17"/>
        <v>0</v>
      </c>
      <c r="L80" s="123"/>
      <c r="M80" s="119"/>
    </row>
    <row r="81" s="75" customFormat="1" ht="78.75" outlineLevel="1" spans="1:13">
      <c r="A81" s="114">
        <v>5</v>
      </c>
      <c r="B81" s="115" t="s">
        <v>90</v>
      </c>
      <c r="C81" s="116" t="s">
        <v>133</v>
      </c>
      <c r="D81" s="105" t="str">
        <f t="shared" si="15"/>
        <v>按图纸或甲方确认的工程量以台计算</v>
      </c>
      <c r="E81" s="106" t="s">
        <v>79</v>
      </c>
      <c r="F81" s="115" t="s">
        <v>89</v>
      </c>
      <c r="G81" s="118" t="s">
        <v>81</v>
      </c>
      <c r="H81" s="108"/>
      <c r="I81" s="109">
        <v>0.09</v>
      </c>
      <c r="J81" s="110">
        <f t="shared" si="16"/>
        <v>0</v>
      </c>
      <c r="K81" s="111">
        <f t="shared" si="17"/>
        <v>0</v>
      </c>
      <c r="L81" s="123"/>
      <c r="M81" s="119"/>
    </row>
    <row r="82" s="75" customFormat="1" ht="45" outlineLevel="1" spans="1:13">
      <c r="A82" s="114">
        <v>6</v>
      </c>
      <c r="B82" s="115" t="s">
        <v>92</v>
      </c>
      <c r="C82" s="116" t="s">
        <v>93</v>
      </c>
      <c r="D82" s="105" t="str">
        <f t="shared" si="15"/>
        <v>按图纸或甲方确认的工程量以台计算</v>
      </c>
      <c r="E82" s="106" t="s">
        <v>79</v>
      </c>
      <c r="F82" s="115" t="s">
        <v>89</v>
      </c>
      <c r="G82" s="118" t="s">
        <v>86</v>
      </c>
      <c r="H82" s="108"/>
      <c r="I82" s="109">
        <v>0.09</v>
      </c>
      <c r="J82" s="110">
        <f t="shared" si="16"/>
        <v>0</v>
      </c>
      <c r="K82" s="111">
        <f t="shared" si="17"/>
        <v>0</v>
      </c>
      <c r="L82" s="123"/>
      <c r="M82" s="119"/>
    </row>
    <row r="83" s="75" customFormat="1" ht="45" outlineLevel="1" spans="1:13">
      <c r="A83" s="114">
        <v>7</v>
      </c>
      <c r="B83" s="115" t="s">
        <v>94</v>
      </c>
      <c r="C83" s="116" t="s">
        <v>95</v>
      </c>
      <c r="D83" s="105" t="str">
        <f t="shared" si="15"/>
        <v>按图纸或甲方确认的工程量以m计算</v>
      </c>
      <c r="E83" s="106" t="s">
        <v>79</v>
      </c>
      <c r="F83" s="115" t="s">
        <v>96</v>
      </c>
      <c r="G83" s="118" t="s">
        <v>121</v>
      </c>
      <c r="H83" s="108"/>
      <c r="I83" s="109">
        <v>0.09</v>
      </c>
      <c r="J83" s="110">
        <f t="shared" si="16"/>
        <v>0</v>
      </c>
      <c r="K83" s="111">
        <f t="shared" si="17"/>
        <v>0</v>
      </c>
      <c r="L83" s="107"/>
      <c r="M83" s="119"/>
    </row>
    <row r="84" s="75" customFormat="1" ht="67.5" outlineLevel="1" spans="1:13">
      <c r="A84" s="114">
        <v>8</v>
      </c>
      <c r="B84" s="115" t="s">
        <v>98</v>
      </c>
      <c r="C84" s="116" t="s">
        <v>99</v>
      </c>
      <c r="D84" s="105" t="str">
        <f t="shared" si="15"/>
        <v>按图纸或甲方确认的工程量以m计算</v>
      </c>
      <c r="E84" s="106" t="s">
        <v>79</v>
      </c>
      <c r="F84" s="115" t="s">
        <v>96</v>
      </c>
      <c r="G84" s="118" t="s">
        <v>121</v>
      </c>
      <c r="H84" s="108"/>
      <c r="I84" s="109">
        <v>0.09</v>
      </c>
      <c r="J84" s="110">
        <f t="shared" si="16"/>
        <v>0</v>
      </c>
      <c r="K84" s="111">
        <f t="shared" si="17"/>
        <v>0</v>
      </c>
      <c r="L84" s="107"/>
      <c r="M84" s="119"/>
    </row>
    <row r="85" s="75" customFormat="1" ht="45" outlineLevel="1" spans="1:13">
      <c r="A85" s="114">
        <v>9</v>
      </c>
      <c r="B85" s="115" t="s">
        <v>98</v>
      </c>
      <c r="C85" s="116" t="s">
        <v>117</v>
      </c>
      <c r="D85" s="105" t="str">
        <f t="shared" si="15"/>
        <v>按图纸或甲方确认的工程量以m计算</v>
      </c>
      <c r="E85" s="106" t="s">
        <v>79</v>
      </c>
      <c r="F85" s="115" t="s">
        <v>96</v>
      </c>
      <c r="G85" s="118" t="s">
        <v>123</v>
      </c>
      <c r="H85" s="108"/>
      <c r="I85" s="109">
        <v>0.09</v>
      </c>
      <c r="J85" s="110">
        <f t="shared" si="16"/>
        <v>0</v>
      </c>
      <c r="K85" s="111">
        <f t="shared" si="17"/>
        <v>0</v>
      </c>
      <c r="L85" s="107"/>
      <c r="M85" s="119"/>
    </row>
    <row r="86" s="75" customFormat="1" ht="72" outlineLevel="1" spans="1:13">
      <c r="A86" s="114">
        <v>10</v>
      </c>
      <c r="B86" s="106" t="s">
        <v>98</v>
      </c>
      <c r="C86" s="105" t="s">
        <v>102</v>
      </c>
      <c r="D86" s="105" t="str">
        <f t="shared" si="15"/>
        <v>按图纸或甲方确认的工程量以m计算</v>
      </c>
      <c r="E86" s="106" t="s">
        <v>79</v>
      </c>
      <c r="F86" s="106" t="s">
        <v>96</v>
      </c>
      <c r="G86" s="120" t="s">
        <v>124</v>
      </c>
      <c r="H86" s="108"/>
      <c r="I86" s="109">
        <v>0.09</v>
      </c>
      <c r="J86" s="110">
        <f t="shared" si="16"/>
        <v>0</v>
      </c>
      <c r="K86" s="111">
        <f t="shared" si="17"/>
        <v>0</v>
      </c>
      <c r="L86" s="107"/>
      <c r="M86" s="119"/>
    </row>
    <row r="87" s="75" customFormat="1" ht="84" outlineLevel="1" spans="1:13">
      <c r="A87" s="114">
        <v>11</v>
      </c>
      <c r="B87" s="106" t="s">
        <v>106</v>
      </c>
      <c r="C87" s="105" t="s">
        <v>126</v>
      </c>
      <c r="D87" s="105" t="str">
        <f t="shared" si="15"/>
        <v>按图纸或甲方确认的工程量以m计算</v>
      </c>
      <c r="E87" s="106" t="s">
        <v>79</v>
      </c>
      <c r="F87" s="106" t="s">
        <v>96</v>
      </c>
      <c r="G87" s="120" t="s">
        <v>127</v>
      </c>
      <c r="H87" s="108"/>
      <c r="I87" s="109">
        <v>0.09</v>
      </c>
      <c r="J87" s="110">
        <f t="shared" si="16"/>
        <v>0</v>
      </c>
      <c r="K87" s="111">
        <f t="shared" si="17"/>
        <v>0</v>
      </c>
      <c r="L87" s="107"/>
      <c r="M87" s="119"/>
    </row>
    <row r="88" s="75" customFormat="1" ht="46" customHeight="1" outlineLevel="1" spans="1:13">
      <c r="A88" s="114">
        <v>12</v>
      </c>
      <c r="B88" s="106" t="s">
        <v>114</v>
      </c>
      <c r="C88" s="105" t="s">
        <v>134</v>
      </c>
      <c r="D88" s="105" t="str">
        <f t="shared" si="15"/>
        <v>按图纸或甲方确认的工程量以个计算</v>
      </c>
      <c r="E88" s="106" t="s">
        <v>79</v>
      </c>
      <c r="F88" s="106" t="s">
        <v>116</v>
      </c>
      <c r="G88" s="120" t="s">
        <v>86</v>
      </c>
      <c r="H88" s="108"/>
      <c r="I88" s="109">
        <v>0.09</v>
      </c>
      <c r="J88" s="110">
        <f t="shared" si="16"/>
        <v>0</v>
      </c>
      <c r="K88" s="111">
        <f t="shared" si="17"/>
        <v>0</v>
      </c>
      <c r="L88" s="107"/>
      <c r="M88" s="119"/>
    </row>
    <row r="89" s="75" customFormat="1" ht="15" customHeight="1" spans="1:13">
      <c r="A89" s="103" t="s">
        <v>135</v>
      </c>
      <c r="B89" s="41" t="s">
        <v>136</v>
      </c>
      <c r="C89" s="49"/>
      <c r="D89" s="117"/>
      <c r="E89" s="106"/>
      <c r="F89" s="115"/>
      <c r="G89" s="124"/>
      <c r="H89" s="108"/>
      <c r="I89" s="109"/>
      <c r="J89" s="110"/>
      <c r="K89" s="111"/>
      <c r="L89" s="121"/>
      <c r="M89" s="119"/>
    </row>
    <row r="90" s="75" customFormat="1" ht="46" customHeight="1" outlineLevel="1" spans="1:13">
      <c r="A90" s="103" t="s">
        <v>74</v>
      </c>
      <c r="B90" s="41" t="s">
        <v>75</v>
      </c>
      <c r="C90" s="49" t="s">
        <v>76</v>
      </c>
      <c r="D90" s="117"/>
      <c r="E90" s="106"/>
      <c r="F90" s="115"/>
      <c r="G90" s="124"/>
      <c r="H90" s="108"/>
      <c r="I90" s="109"/>
      <c r="J90" s="110"/>
      <c r="K90" s="111"/>
      <c r="L90" s="121"/>
      <c r="M90" s="119"/>
    </row>
    <row r="91" s="75" customFormat="1" ht="60" outlineLevel="1" spans="1:13">
      <c r="A91" s="114">
        <v>1</v>
      </c>
      <c r="B91" s="115" t="s">
        <v>77</v>
      </c>
      <c r="C91" s="49" t="s">
        <v>110</v>
      </c>
      <c r="D91" s="105" t="str">
        <f t="shared" ref="D91:D105" si="18">IF(F91="","","按图纸或甲方确认的工程量以"&amp;F91&amp;"计算")</f>
        <v>按图纸或甲方确认的工程量以套计算</v>
      </c>
      <c r="E91" s="106" t="s">
        <v>79</v>
      </c>
      <c r="F91" s="115" t="s">
        <v>80</v>
      </c>
      <c r="G91" s="124" t="s">
        <v>81</v>
      </c>
      <c r="H91" s="108"/>
      <c r="I91" s="109">
        <v>0.09</v>
      </c>
      <c r="J91" s="110">
        <f t="shared" ref="J91:J105" si="19">ROUND(H91*(1+I91),2)</f>
        <v>0</v>
      </c>
      <c r="K91" s="111">
        <f t="shared" ref="K91:K105" si="20">ROUND(G91*J91,2)</f>
        <v>0</v>
      </c>
      <c r="L91" s="121"/>
      <c r="M91" s="119"/>
    </row>
    <row r="92" s="75" customFormat="1" ht="96" outlineLevel="1" spans="1:13">
      <c r="A92" s="114">
        <v>2</v>
      </c>
      <c r="B92" s="115" t="s">
        <v>84</v>
      </c>
      <c r="C92" s="49" t="s">
        <v>85</v>
      </c>
      <c r="D92" s="105" t="str">
        <f t="shared" si="18"/>
        <v>按图纸或甲方确认的工程量以套计算</v>
      </c>
      <c r="E92" s="106" t="s">
        <v>79</v>
      </c>
      <c r="F92" s="115" t="s">
        <v>80</v>
      </c>
      <c r="G92" s="124" t="s">
        <v>86</v>
      </c>
      <c r="H92" s="108"/>
      <c r="I92" s="109">
        <v>0.09</v>
      </c>
      <c r="J92" s="110">
        <f t="shared" si="19"/>
        <v>0</v>
      </c>
      <c r="K92" s="111">
        <f t="shared" si="20"/>
        <v>0</v>
      </c>
      <c r="L92" s="121"/>
      <c r="M92" s="119"/>
    </row>
    <row r="93" s="75" customFormat="1" ht="120" outlineLevel="1" spans="1:13">
      <c r="A93" s="114">
        <v>3</v>
      </c>
      <c r="B93" s="115" t="s">
        <v>87</v>
      </c>
      <c r="C93" s="49" t="s">
        <v>112</v>
      </c>
      <c r="D93" s="105" t="str">
        <f t="shared" si="18"/>
        <v>按图纸或甲方确认的工程量以台计算</v>
      </c>
      <c r="E93" s="106" t="s">
        <v>79</v>
      </c>
      <c r="F93" s="115" t="s">
        <v>89</v>
      </c>
      <c r="G93" s="124" t="s">
        <v>113</v>
      </c>
      <c r="H93" s="108"/>
      <c r="I93" s="109">
        <v>0.09</v>
      </c>
      <c r="J93" s="110">
        <f t="shared" si="19"/>
        <v>0</v>
      </c>
      <c r="K93" s="111">
        <f t="shared" si="20"/>
        <v>0</v>
      </c>
      <c r="L93" s="121"/>
      <c r="M93" s="119"/>
    </row>
    <row r="94" s="75" customFormat="1" ht="84" outlineLevel="1" spans="1:13">
      <c r="A94" s="114">
        <v>4</v>
      </c>
      <c r="B94" s="115" t="s">
        <v>90</v>
      </c>
      <c r="C94" s="49" t="s">
        <v>91</v>
      </c>
      <c r="D94" s="105" t="str">
        <f t="shared" si="18"/>
        <v>按图纸或甲方确认的工程量以台计算</v>
      </c>
      <c r="E94" s="106" t="s">
        <v>79</v>
      </c>
      <c r="F94" s="115" t="s">
        <v>89</v>
      </c>
      <c r="G94" s="124" t="s">
        <v>81</v>
      </c>
      <c r="H94" s="108"/>
      <c r="I94" s="109">
        <v>0.09</v>
      </c>
      <c r="J94" s="110">
        <f t="shared" si="19"/>
        <v>0</v>
      </c>
      <c r="K94" s="111">
        <f t="shared" si="20"/>
        <v>0</v>
      </c>
      <c r="L94" s="121"/>
      <c r="M94" s="119"/>
    </row>
    <row r="95" s="75" customFormat="1" ht="46" customHeight="1" outlineLevel="1" spans="1:13">
      <c r="A95" s="114">
        <v>5</v>
      </c>
      <c r="B95" s="115" t="s">
        <v>92</v>
      </c>
      <c r="C95" s="49" t="s">
        <v>93</v>
      </c>
      <c r="D95" s="105" t="str">
        <f t="shared" si="18"/>
        <v>按图纸或甲方确认的工程量以台计算</v>
      </c>
      <c r="E95" s="106" t="s">
        <v>79</v>
      </c>
      <c r="F95" s="115" t="s">
        <v>89</v>
      </c>
      <c r="G95" s="124" t="s">
        <v>86</v>
      </c>
      <c r="H95" s="108"/>
      <c r="I95" s="109">
        <v>0.09</v>
      </c>
      <c r="J95" s="110">
        <f t="shared" si="19"/>
        <v>0</v>
      </c>
      <c r="K95" s="111">
        <f t="shared" si="20"/>
        <v>0</v>
      </c>
      <c r="L95" s="121"/>
      <c r="M95" s="119"/>
    </row>
    <row r="96" s="75" customFormat="1" ht="48" outlineLevel="1" spans="1:13">
      <c r="A96" s="114">
        <v>6</v>
      </c>
      <c r="B96" s="115" t="s">
        <v>94</v>
      </c>
      <c r="C96" s="49" t="s">
        <v>95</v>
      </c>
      <c r="D96" s="105" t="str">
        <f t="shared" si="18"/>
        <v>按图纸或甲方确认的工程量以m计算</v>
      </c>
      <c r="E96" s="106" t="s">
        <v>79</v>
      </c>
      <c r="F96" s="115" t="s">
        <v>96</v>
      </c>
      <c r="G96" s="124" t="s">
        <v>97</v>
      </c>
      <c r="H96" s="108"/>
      <c r="I96" s="109">
        <v>0.09</v>
      </c>
      <c r="J96" s="110">
        <f t="shared" si="19"/>
        <v>0</v>
      </c>
      <c r="K96" s="111">
        <f t="shared" si="20"/>
        <v>0</v>
      </c>
      <c r="L96" s="107"/>
      <c r="M96" s="119"/>
    </row>
    <row r="97" s="75" customFormat="1" ht="72" outlineLevel="1" spans="1:13">
      <c r="A97" s="114">
        <v>7</v>
      </c>
      <c r="B97" s="115" t="s">
        <v>98</v>
      </c>
      <c r="C97" s="49" t="s">
        <v>122</v>
      </c>
      <c r="D97" s="105" t="str">
        <f t="shared" si="18"/>
        <v>按图纸或甲方确认的工程量以m计算</v>
      </c>
      <c r="E97" s="106" t="s">
        <v>79</v>
      </c>
      <c r="F97" s="115" t="s">
        <v>96</v>
      </c>
      <c r="G97" s="124" t="s">
        <v>97</v>
      </c>
      <c r="H97" s="108"/>
      <c r="I97" s="109">
        <v>0.09</v>
      </c>
      <c r="J97" s="110">
        <f t="shared" si="19"/>
        <v>0</v>
      </c>
      <c r="K97" s="111">
        <f t="shared" si="20"/>
        <v>0</v>
      </c>
      <c r="L97" s="107"/>
      <c r="M97" s="119"/>
    </row>
    <row r="98" s="75" customFormat="1" ht="48" outlineLevel="1" spans="1:13">
      <c r="A98" s="114">
        <v>8</v>
      </c>
      <c r="B98" s="115" t="s">
        <v>98</v>
      </c>
      <c r="C98" s="49" t="s">
        <v>117</v>
      </c>
      <c r="D98" s="105" t="str">
        <f t="shared" si="18"/>
        <v>按图纸或甲方确认的工程量以m计算</v>
      </c>
      <c r="E98" s="106" t="s">
        <v>79</v>
      </c>
      <c r="F98" s="115" t="s">
        <v>96</v>
      </c>
      <c r="G98" s="124" t="s">
        <v>101</v>
      </c>
      <c r="H98" s="108"/>
      <c r="I98" s="109">
        <v>0.09</v>
      </c>
      <c r="J98" s="110">
        <f t="shared" si="19"/>
        <v>0</v>
      </c>
      <c r="K98" s="111">
        <f t="shared" si="20"/>
        <v>0</v>
      </c>
      <c r="L98" s="107"/>
      <c r="M98" s="119"/>
    </row>
    <row r="99" s="75" customFormat="1" ht="72" outlineLevel="1" spans="1:13">
      <c r="A99" s="114">
        <v>9</v>
      </c>
      <c r="B99" s="115" t="s">
        <v>98</v>
      </c>
      <c r="C99" s="49" t="s">
        <v>102</v>
      </c>
      <c r="D99" s="105" t="str">
        <f t="shared" si="18"/>
        <v>按图纸或甲方确认的工程量以m计算</v>
      </c>
      <c r="E99" s="106" t="s">
        <v>79</v>
      </c>
      <c r="F99" s="115" t="s">
        <v>96</v>
      </c>
      <c r="G99" s="124" t="s">
        <v>101</v>
      </c>
      <c r="H99" s="108"/>
      <c r="I99" s="109">
        <v>0.09</v>
      </c>
      <c r="J99" s="110">
        <f t="shared" si="19"/>
        <v>0</v>
      </c>
      <c r="K99" s="111">
        <f t="shared" si="20"/>
        <v>0</v>
      </c>
      <c r="L99" s="107"/>
      <c r="M99" s="119"/>
    </row>
    <row r="100" s="75" customFormat="1" ht="84" outlineLevel="1" spans="1:13">
      <c r="A100" s="114">
        <v>10</v>
      </c>
      <c r="B100" s="115" t="s">
        <v>106</v>
      </c>
      <c r="C100" s="49" t="s">
        <v>107</v>
      </c>
      <c r="D100" s="105" t="str">
        <f t="shared" si="18"/>
        <v>按图纸或甲方确认的工程量以m计算</v>
      </c>
      <c r="E100" s="106" t="s">
        <v>79</v>
      </c>
      <c r="F100" s="115" t="s">
        <v>96</v>
      </c>
      <c r="G100" s="124" t="s">
        <v>108</v>
      </c>
      <c r="H100" s="108"/>
      <c r="I100" s="109">
        <v>0.09</v>
      </c>
      <c r="J100" s="110">
        <f t="shared" si="19"/>
        <v>0</v>
      </c>
      <c r="K100" s="111">
        <f t="shared" si="20"/>
        <v>0</v>
      </c>
      <c r="L100" s="107"/>
      <c r="M100" s="119"/>
    </row>
    <row r="101" s="75" customFormat="1" ht="46" customHeight="1" outlineLevel="1" spans="1:13">
      <c r="A101" s="114">
        <v>11</v>
      </c>
      <c r="B101" s="115" t="s">
        <v>114</v>
      </c>
      <c r="C101" s="49" t="s">
        <v>115</v>
      </c>
      <c r="D101" s="105" t="str">
        <f t="shared" si="18"/>
        <v>按图纸或甲方确认的工程量以个计算</v>
      </c>
      <c r="E101" s="106" t="s">
        <v>79</v>
      </c>
      <c r="F101" s="115" t="s">
        <v>116</v>
      </c>
      <c r="G101" s="124" t="s">
        <v>86</v>
      </c>
      <c r="H101" s="108"/>
      <c r="I101" s="109">
        <v>0.09</v>
      </c>
      <c r="J101" s="110">
        <f t="shared" si="19"/>
        <v>0</v>
      </c>
      <c r="K101" s="111">
        <f t="shared" si="20"/>
        <v>0</v>
      </c>
      <c r="L101" s="121"/>
      <c r="M101" s="119"/>
    </row>
    <row r="102" s="75" customFormat="1" ht="84" outlineLevel="1" spans="1:13">
      <c r="A102" s="114">
        <v>12</v>
      </c>
      <c r="B102" s="115" t="s">
        <v>106</v>
      </c>
      <c r="C102" s="49" t="s">
        <v>137</v>
      </c>
      <c r="D102" s="105" t="str">
        <f t="shared" si="18"/>
        <v>按图纸或甲方确认的工程量以m计算</v>
      </c>
      <c r="E102" s="106" t="s">
        <v>79</v>
      </c>
      <c r="F102" s="115" t="s">
        <v>96</v>
      </c>
      <c r="G102" s="124">
        <v>80</v>
      </c>
      <c r="H102" s="108"/>
      <c r="I102" s="109">
        <v>0.09</v>
      </c>
      <c r="J102" s="110">
        <f t="shared" si="19"/>
        <v>0</v>
      </c>
      <c r="K102" s="111">
        <f t="shared" si="20"/>
        <v>0</v>
      </c>
      <c r="L102" s="121"/>
      <c r="M102" s="119"/>
    </row>
    <row r="103" s="75" customFormat="1" ht="96" outlineLevel="1" spans="1:13">
      <c r="A103" s="114">
        <v>13</v>
      </c>
      <c r="B103" s="115" t="s">
        <v>98</v>
      </c>
      <c r="C103" s="49" t="s">
        <v>138</v>
      </c>
      <c r="D103" s="105" t="str">
        <f t="shared" si="18"/>
        <v>按图纸或甲方确认的工程量以m计算</v>
      </c>
      <c r="E103" s="106" t="s">
        <v>79</v>
      </c>
      <c r="F103" s="115" t="s">
        <v>96</v>
      </c>
      <c r="G103" s="124">
        <v>120</v>
      </c>
      <c r="H103" s="108"/>
      <c r="I103" s="109">
        <v>0.09</v>
      </c>
      <c r="J103" s="110">
        <f t="shared" si="19"/>
        <v>0</v>
      </c>
      <c r="K103" s="111">
        <f t="shared" si="20"/>
        <v>0</v>
      </c>
      <c r="L103" s="107"/>
      <c r="M103" s="119"/>
    </row>
    <row r="104" s="75" customFormat="1" ht="46" customHeight="1" outlineLevel="1" spans="1:13">
      <c r="A104" s="114">
        <v>14</v>
      </c>
      <c r="B104" s="115" t="s">
        <v>139</v>
      </c>
      <c r="C104" s="116" t="s">
        <v>140</v>
      </c>
      <c r="D104" s="105" t="str">
        <f t="shared" si="18"/>
        <v>按图纸或甲方确认的工程量以m3计算</v>
      </c>
      <c r="E104" s="106" t="s">
        <v>79</v>
      </c>
      <c r="F104" s="115" t="s">
        <v>141</v>
      </c>
      <c r="G104" s="118" t="s">
        <v>142</v>
      </c>
      <c r="H104" s="108"/>
      <c r="I104" s="109">
        <v>0.09</v>
      </c>
      <c r="J104" s="110">
        <f t="shared" si="19"/>
        <v>0</v>
      </c>
      <c r="K104" s="111">
        <f t="shared" si="20"/>
        <v>0</v>
      </c>
      <c r="L104" s="107"/>
      <c r="M104" s="119"/>
    </row>
    <row r="105" s="75" customFormat="1" ht="56.25" outlineLevel="1" spans="1:13">
      <c r="A105" s="114">
        <v>15</v>
      </c>
      <c r="B105" s="115" t="s">
        <v>143</v>
      </c>
      <c r="C105" s="116" t="s">
        <v>144</v>
      </c>
      <c r="D105" s="105" t="str">
        <f t="shared" si="18"/>
        <v>按图纸或甲方确认的工程量以m3计算</v>
      </c>
      <c r="E105" s="106" t="s">
        <v>79</v>
      </c>
      <c r="F105" s="115" t="s">
        <v>141</v>
      </c>
      <c r="G105" s="118" t="s">
        <v>145</v>
      </c>
      <c r="H105" s="108"/>
      <c r="I105" s="109">
        <v>0.09</v>
      </c>
      <c r="J105" s="110">
        <f t="shared" si="19"/>
        <v>0</v>
      </c>
      <c r="K105" s="111">
        <f t="shared" si="20"/>
        <v>0</v>
      </c>
      <c r="L105" s="121"/>
      <c r="M105" s="119"/>
    </row>
    <row r="106" s="75" customFormat="1" ht="12" spans="1:13">
      <c r="A106" s="103" t="s">
        <v>135</v>
      </c>
      <c r="B106" s="41" t="s">
        <v>146</v>
      </c>
      <c r="C106" s="116"/>
      <c r="D106" s="117" t="str">
        <f t="shared" ref="D106:D115" si="21">IF(F106="","","按图纸或甲方确认的工程量以"&amp;F106&amp;"计算")</f>
        <v/>
      </c>
      <c r="E106" s="106"/>
      <c r="F106" s="115"/>
      <c r="G106" s="118"/>
      <c r="H106" s="108"/>
      <c r="I106" s="109"/>
      <c r="J106" s="110"/>
      <c r="K106" s="111"/>
      <c r="L106" s="107"/>
      <c r="M106" s="119"/>
    </row>
    <row r="107" s="75" customFormat="1" ht="12" outlineLevel="1" spans="1:13">
      <c r="A107" s="104" t="s">
        <v>74</v>
      </c>
      <c r="B107" s="104" t="s">
        <v>147</v>
      </c>
      <c r="C107" s="105" t="s">
        <v>76</v>
      </c>
      <c r="D107" s="105" t="str">
        <f t="shared" si="21"/>
        <v/>
      </c>
      <c r="E107" s="106"/>
      <c r="F107" s="106"/>
      <c r="G107" s="120"/>
      <c r="H107" s="108"/>
      <c r="I107" s="109"/>
      <c r="J107" s="110"/>
      <c r="K107" s="111"/>
      <c r="L107" s="107"/>
      <c r="M107" s="119"/>
    </row>
    <row r="108" s="75" customFormat="1" ht="204" outlineLevel="1" spans="1:13">
      <c r="A108" s="106">
        <v>1</v>
      </c>
      <c r="B108" s="106" t="s">
        <v>148</v>
      </c>
      <c r="C108" s="105" t="s">
        <v>149</v>
      </c>
      <c r="D108" s="105" t="str">
        <f t="shared" si="21"/>
        <v>按图纸或甲方确认的工程量以台计算</v>
      </c>
      <c r="E108" s="106" t="s">
        <v>79</v>
      </c>
      <c r="F108" s="106" t="s">
        <v>89</v>
      </c>
      <c r="G108" s="120" t="s">
        <v>150</v>
      </c>
      <c r="H108" s="108"/>
      <c r="I108" s="109">
        <v>0.09</v>
      </c>
      <c r="J108" s="110">
        <f t="shared" ref="J108:J115" si="22">ROUND(H108*(1+I108),2)</f>
        <v>0</v>
      </c>
      <c r="K108" s="111">
        <f t="shared" ref="K108:K115" si="23">ROUND(G108*J108,2)</f>
        <v>0</v>
      </c>
      <c r="L108" s="121"/>
    </row>
    <row r="109" s="75" customFormat="1" ht="54" customHeight="1" outlineLevel="1" spans="1:13">
      <c r="A109" s="106">
        <v>2</v>
      </c>
      <c r="B109" s="106" t="s">
        <v>151</v>
      </c>
      <c r="C109" s="105" t="s">
        <v>152</v>
      </c>
      <c r="D109" s="105" t="str">
        <f t="shared" si="21"/>
        <v>按图纸或甲方确认的工程量以台计算</v>
      </c>
      <c r="E109" s="106" t="s">
        <v>79</v>
      </c>
      <c r="F109" s="106" t="s">
        <v>89</v>
      </c>
      <c r="G109" s="120" t="s">
        <v>153</v>
      </c>
      <c r="H109" s="108"/>
      <c r="I109" s="109">
        <v>0.09</v>
      </c>
      <c r="J109" s="110">
        <f t="shared" si="22"/>
        <v>0</v>
      </c>
      <c r="K109" s="111">
        <f t="shared" si="23"/>
        <v>0</v>
      </c>
      <c r="L109" s="121"/>
      <c r="M109" s="119"/>
    </row>
    <row r="110" s="75" customFormat="1" ht="252" outlineLevel="1" spans="1:13">
      <c r="A110" s="106">
        <v>3</v>
      </c>
      <c r="B110" s="106" t="s">
        <v>154</v>
      </c>
      <c r="C110" s="105" t="s">
        <v>155</v>
      </c>
      <c r="D110" s="105" t="str">
        <f t="shared" si="21"/>
        <v>按图纸或甲方确认的工程量以台计算</v>
      </c>
      <c r="E110" s="106" t="s">
        <v>79</v>
      </c>
      <c r="F110" s="106" t="s">
        <v>89</v>
      </c>
      <c r="G110" s="120" t="s">
        <v>81</v>
      </c>
      <c r="H110" s="108"/>
      <c r="I110" s="109">
        <v>0.09</v>
      </c>
      <c r="J110" s="110">
        <f t="shared" si="22"/>
        <v>0</v>
      </c>
      <c r="K110" s="111">
        <f t="shared" si="23"/>
        <v>0</v>
      </c>
      <c r="L110" s="107"/>
      <c r="M110" s="119"/>
    </row>
    <row r="111" s="75" customFormat="1" ht="300" outlineLevel="1" spans="1:13">
      <c r="A111" s="106">
        <v>4</v>
      </c>
      <c r="B111" s="106" t="s">
        <v>156</v>
      </c>
      <c r="C111" s="105" t="s">
        <v>157</v>
      </c>
      <c r="D111" s="105" t="str">
        <f t="shared" si="21"/>
        <v>按图纸或甲方确认的工程量以套计算</v>
      </c>
      <c r="E111" s="106" t="s">
        <v>79</v>
      </c>
      <c r="F111" s="106" t="s">
        <v>80</v>
      </c>
      <c r="G111" s="120" t="s">
        <v>81</v>
      </c>
      <c r="H111" s="108"/>
      <c r="I111" s="109">
        <v>0.09</v>
      </c>
      <c r="J111" s="110">
        <f t="shared" si="22"/>
        <v>0</v>
      </c>
      <c r="K111" s="111">
        <f t="shared" si="23"/>
        <v>0</v>
      </c>
      <c r="L111" s="107"/>
      <c r="M111" s="119"/>
    </row>
    <row r="112" s="75" customFormat="1" ht="312" outlineLevel="1" spans="1:13">
      <c r="A112" s="106">
        <v>5</v>
      </c>
      <c r="B112" s="106" t="s">
        <v>158</v>
      </c>
      <c r="C112" s="105" t="s">
        <v>159</v>
      </c>
      <c r="D112" s="105" t="str">
        <f t="shared" si="21"/>
        <v>按图纸或甲方确认的工程量以个计算</v>
      </c>
      <c r="E112" s="106" t="s">
        <v>79</v>
      </c>
      <c r="F112" s="106" t="s">
        <v>116</v>
      </c>
      <c r="G112" s="120" t="s">
        <v>81</v>
      </c>
      <c r="H112" s="108"/>
      <c r="I112" s="109">
        <v>0.09</v>
      </c>
      <c r="J112" s="110">
        <f t="shared" si="22"/>
        <v>0</v>
      </c>
      <c r="K112" s="111">
        <f t="shared" si="23"/>
        <v>0</v>
      </c>
      <c r="L112" s="121"/>
      <c r="M112" s="119"/>
    </row>
    <row r="113" s="75" customFormat="1" ht="132" outlineLevel="1" spans="1:13">
      <c r="A113" s="106">
        <v>6</v>
      </c>
      <c r="B113" s="106" t="s">
        <v>160</v>
      </c>
      <c r="C113" s="105" t="s">
        <v>161</v>
      </c>
      <c r="D113" s="105" t="str">
        <f t="shared" si="21"/>
        <v>按图纸或甲方确认的工程量以台计算</v>
      </c>
      <c r="E113" s="106" t="s">
        <v>79</v>
      </c>
      <c r="F113" s="106" t="s">
        <v>89</v>
      </c>
      <c r="G113" s="120" t="s">
        <v>81</v>
      </c>
      <c r="H113" s="108"/>
      <c r="I113" s="109">
        <v>0.09</v>
      </c>
      <c r="J113" s="110">
        <f t="shared" si="22"/>
        <v>0</v>
      </c>
      <c r="K113" s="111">
        <f t="shared" si="23"/>
        <v>0</v>
      </c>
      <c r="L113" s="107"/>
      <c r="M113" s="119"/>
    </row>
    <row r="114" s="75" customFormat="1" ht="60" outlineLevel="1" spans="1:13">
      <c r="A114" s="106">
        <v>7</v>
      </c>
      <c r="B114" s="106" t="s">
        <v>162</v>
      </c>
      <c r="C114" s="105" t="s">
        <v>163</v>
      </c>
      <c r="D114" s="105" t="str">
        <f t="shared" si="21"/>
        <v>按图纸或甲方确认的工程量以m计算</v>
      </c>
      <c r="E114" s="106" t="s">
        <v>79</v>
      </c>
      <c r="F114" s="106" t="s">
        <v>96</v>
      </c>
      <c r="G114" s="120" t="s">
        <v>164</v>
      </c>
      <c r="H114" s="108"/>
      <c r="I114" s="109">
        <v>0.09</v>
      </c>
      <c r="J114" s="110">
        <f t="shared" si="22"/>
        <v>0</v>
      </c>
      <c r="K114" s="111">
        <f t="shared" si="23"/>
        <v>0</v>
      </c>
      <c r="L114" s="107"/>
      <c r="M114" s="119"/>
    </row>
    <row r="115" s="75" customFormat="1" ht="72" outlineLevel="1" spans="1:13">
      <c r="A115" s="106">
        <v>8</v>
      </c>
      <c r="B115" s="106" t="s">
        <v>106</v>
      </c>
      <c r="C115" s="105" t="s">
        <v>165</v>
      </c>
      <c r="D115" s="105" t="str">
        <f t="shared" si="21"/>
        <v>按图纸或甲方确认的工程量以m计算</v>
      </c>
      <c r="E115" s="106" t="s">
        <v>79</v>
      </c>
      <c r="F115" s="106" t="s">
        <v>96</v>
      </c>
      <c r="G115" s="120" t="s">
        <v>166</v>
      </c>
      <c r="H115" s="108"/>
      <c r="I115" s="109">
        <v>0.09</v>
      </c>
      <c r="J115" s="110">
        <f t="shared" si="22"/>
        <v>0</v>
      </c>
      <c r="K115" s="111">
        <f t="shared" si="23"/>
        <v>0</v>
      </c>
      <c r="L115" s="121"/>
      <c r="M115" s="119"/>
    </row>
    <row r="116" s="75" customFormat="1" ht="12" spans="1:13">
      <c r="A116" s="103" t="s">
        <v>167</v>
      </c>
      <c r="B116" s="41" t="s">
        <v>168</v>
      </c>
      <c r="C116" s="116"/>
      <c r="D116" s="117" t="str">
        <f t="shared" ref="D116:D146" si="24">IF(F116="","","按图纸或甲方确认的工程量以"&amp;F116&amp;"计算")</f>
        <v/>
      </c>
      <c r="E116" s="106"/>
      <c r="F116" s="115"/>
      <c r="G116" s="118"/>
      <c r="H116" s="108"/>
      <c r="I116" s="109"/>
      <c r="J116" s="110"/>
      <c r="K116" s="111"/>
      <c r="L116" s="107"/>
      <c r="M116" s="119"/>
    </row>
    <row r="117" s="75" customFormat="1" ht="12" spans="1:13">
      <c r="A117" s="103" t="s">
        <v>74</v>
      </c>
      <c r="B117" s="41" t="s">
        <v>169</v>
      </c>
      <c r="C117" s="116"/>
      <c r="D117" s="117"/>
      <c r="E117" s="106"/>
      <c r="F117" s="115"/>
      <c r="G117" s="118"/>
      <c r="H117" s="108"/>
      <c r="I117" s="109"/>
      <c r="J117" s="110"/>
      <c r="K117" s="111"/>
      <c r="L117" s="107"/>
      <c r="M117" s="119"/>
    </row>
    <row r="118" s="75" customFormat="1" ht="56.25" outlineLevel="1" spans="1:13">
      <c r="A118" s="114">
        <v>1</v>
      </c>
      <c r="B118" s="115" t="s">
        <v>170</v>
      </c>
      <c r="C118" s="116" t="s">
        <v>171</v>
      </c>
      <c r="D118" s="105" t="str">
        <f t="shared" si="24"/>
        <v>按图纸或甲方确认的工程量以m计算</v>
      </c>
      <c r="E118" s="106" t="s">
        <v>79</v>
      </c>
      <c r="F118" s="115" t="s">
        <v>96</v>
      </c>
      <c r="G118" s="118" t="s">
        <v>172</v>
      </c>
      <c r="H118" s="108"/>
      <c r="I118" s="109">
        <v>0.09</v>
      </c>
      <c r="J118" s="110">
        <f t="shared" ref="J118:J146" si="25">ROUND(H118*(1+I118),2)</f>
        <v>0</v>
      </c>
      <c r="K118" s="111">
        <f t="shared" ref="K118:K146" si="26">ROUND(G118*J118,2)</f>
        <v>0</v>
      </c>
      <c r="L118" s="107"/>
      <c r="M118" s="119"/>
    </row>
    <row r="119" s="75" customFormat="1" ht="44" customHeight="1" outlineLevel="1" spans="1:13">
      <c r="A119" s="114">
        <v>2</v>
      </c>
      <c r="B119" s="115" t="s">
        <v>173</v>
      </c>
      <c r="C119" s="116" t="s">
        <v>174</v>
      </c>
      <c r="D119" s="105" t="str">
        <f t="shared" si="24"/>
        <v>按图纸或甲方确认的工程量以kg计算</v>
      </c>
      <c r="E119" s="106" t="s">
        <v>79</v>
      </c>
      <c r="F119" s="115" t="s">
        <v>175</v>
      </c>
      <c r="G119" s="118" t="s">
        <v>176</v>
      </c>
      <c r="H119" s="108"/>
      <c r="I119" s="109">
        <v>0.09</v>
      </c>
      <c r="J119" s="110">
        <f t="shared" si="25"/>
        <v>0</v>
      </c>
      <c r="K119" s="111">
        <f t="shared" si="26"/>
        <v>0</v>
      </c>
      <c r="L119" s="121"/>
      <c r="M119" s="119"/>
    </row>
    <row r="120" s="75" customFormat="1" ht="180" outlineLevel="1" spans="1:13">
      <c r="A120" s="114">
        <v>3</v>
      </c>
      <c r="B120" s="115" t="s">
        <v>148</v>
      </c>
      <c r="C120" s="116" t="s">
        <v>177</v>
      </c>
      <c r="D120" s="105" t="str">
        <f t="shared" si="24"/>
        <v>按图纸或甲方确认的工程量以台计算</v>
      </c>
      <c r="E120" s="106" t="s">
        <v>79</v>
      </c>
      <c r="F120" s="115" t="s">
        <v>89</v>
      </c>
      <c r="G120" s="118" t="s">
        <v>178</v>
      </c>
      <c r="H120" s="108"/>
      <c r="I120" s="109">
        <v>0.09</v>
      </c>
      <c r="J120" s="110">
        <f t="shared" si="25"/>
        <v>0</v>
      </c>
      <c r="K120" s="111">
        <f t="shared" si="26"/>
        <v>0</v>
      </c>
      <c r="L120" s="107"/>
      <c r="M120" s="119"/>
    </row>
    <row r="121" s="75" customFormat="1" ht="36" outlineLevel="1" spans="1:13">
      <c r="A121" s="114">
        <v>4</v>
      </c>
      <c r="B121" s="115" t="s">
        <v>151</v>
      </c>
      <c r="C121" s="116" t="s">
        <v>152</v>
      </c>
      <c r="D121" s="105" t="str">
        <f t="shared" si="24"/>
        <v>按图纸或甲方确认的工程量以台计算</v>
      </c>
      <c r="E121" s="106" t="s">
        <v>79</v>
      </c>
      <c r="F121" s="115" t="s">
        <v>89</v>
      </c>
      <c r="G121" s="118">
        <f>10+28</f>
        <v>38</v>
      </c>
      <c r="H121" s="108"/>
      <c r="I121" s="109">
        <v>0.09</v>
      </c>
      <c r="J121" s="110">
        <f t="shared" si="25"/>
        <v>0</v>
      </c>
      <c r="K121" s="111">
        <f t="shared" si="26"/>
        <v>0</v>
      </c>
      <c r="L121" s="121"/>
      <c r="M121" s="119"/>
    </row>
    <row r="122" s="75" customFormat="1" ht="78.75" outlineLevel="1" spans="1:13">
      <c r="A122" s="114">
        <v>5</v>
      </c>
      <c r="B122" s="115" t="s">
        <v>106</v>
      </c>
      <c r="C122" s="116" t="s">
        <v>179</v>
      </c>
      <c r="D122" s="105" t="str">
        <f t="shared" si="24"/>
        <v>按图纸或甲方确认的工程量以m计算</v>
      </c>
      <c r="E122" s="106" t="s">
        <v>79</v>
      </c>
      <c r="F122" s="115" t="s">
        <v>96</v>
      </c>
      <c r="G122" s="118">
        <f>365+435</f>
        <v>800</v>
      </c>
      <c r="H122" s="108"/>
      <c r="I122" s="109">
        <v>0.09</v>
      </c>
      <c r="J122" s="110">
        <f t="shared" si="25"/>
        <v>0</v>
      </c>
      <c r="K122" s="111">
        <f t="shared" si="26"/>
        <v>0</v>
      </c>
      <c r="L122" s="107"/>
      <c r="M122" s="119"/>
    </row>
    <row r="123" s="75" customFormat="1" ht="78.75" outlineLevel="1" spans="1:13">
      <c r="A123" s="114">
        <v>6</v>
      </c>
      <c r="B123" s="115" t="s">
        <v>106</v>
      </c>
      <c r="C123" s="116" t="s">
        <v>180</v>
      </c>
      <c r="D123" s="105" t="str">
        <f t="shared" si="24"/>
        <v>按图纸或甲方确认的工程量以m计算</v>
      </c>
      <c r="E123" s="106" t="s">
        <v>79</v>
      </c>
      <c r="F123" s="115" t="s">
        <v>96</v>
      </c>
      <c r="G123" s="118">
        <f>366+1134</f>
        <v>1500</v>
      </c>
      <c r="H123" s="108"/>
      <c r="I123" s="109">
        <v>0.09</v>
      </c>
      <c r="J123" s="110">
        <f t="shared" si="25"/>
        <v>0</v>
      </c>
      <c r="K123" s="111">
        <f t="shared" si="26"/>
        <v>0</v>
      </c>
      <c r="L123" s="107"/>
      <c r="M123" s="119"/>
    </row>
    <row r="124" s="75" customFormat="1" ht="78.75" outlineLevel="1" spans="1:13">
      <c r="A124" s="114">
        <v>7</v>
      </c>
      <c r="B124" s="115" t="s">
        <v>106</v>
      </c>
      <c r="C124" s="116" t="s">
        <v>181</v>
      </c>
      <c r="D124" s="105" t="str">
        <f t="shared" si="24"/>
        <v>按图纸或甲方确认的工程量以m计算</v>
      </c>
      <c r="E124" s="106" t="s">
        <v>79</v>
      </c>
      <c r="F124" s="115" t="s">
        <v>96</v>
      </c>
      <c r="G124" s="118" t="s">
        <v>182</v>
      </c>
      <c r="H124" s="108"/>
      <c r="I124" s="109">
        <v>0.09</v>
      </c>
      <c r="J124" s="110">
        <f t="shared" si="25"/>
        <v>0</v>
      </c>
      <c r="K124" s="111">
        <f t="shared" si="26"/>
        <v>0</v>
      </c>
      <c r="L124" s="121"/>
      <c r="M124" s="119"/>
    </row>
    <row r="125" s="75" customFormat="1" ht="78.75" outlineLevel="1" spans="1:13">
      <c r="A125" s="114">
        <v>8</v>
      </c>
      <c r="B125" s="115" t="s">
        <v>106</v>
      </c>
      <c r="C125" s="116" t="s">
        <v>183</v>
      </c>
      <c r="D125" s="105" t="str">
        <f t="shared" si="24"/>
        <v>按图纸或甲方确认的工程量以m计算</v>
      </c>
      <c r="E125" s="106" t="s">
        <v>79</v>
      </c>
      <c r="F125" s="115" t="s">
        <v>96</v>
      </c>
      <c r="G125" s="118" t="s">
        <v>184</v>
      </c>
      <c r="H125" s="108"/>
      <c r="I125" s="109">
        <v>0.09</v>
      </c>
      <c r="J125" s="110">
        <f t="shared" si="25"/>
        <v>0</v>
      </c>
      <c r="K125" s="111">
        <f t="shared" si="26"/>
        <v>0</v>
      </c>
      <c r="L125" s="121"/>
      <c r="M125" s="119"/>
    </row>
    <row r="126" s="75" customFormat="1" ht="78.75" outlineLevel="1" spans="1:13">
      <c r="A126" s="114">
        <v>9</v>
      </c>
      <c r="B126" s="115" t="s">
        <v>106</v>
      </c>
      <c r="C126" s="116" t="s">
        <v>185</v>
      </c>
      <c r="D126" s="105" t="str">
        <f t="shared" si="24"/>
        <v>按图纸或甲方确认的工程量以m计算</v>
      </c>
      <c r="E126" s="106" t="s">
        <v>79</v>
      </c>
      <c r="F126" s="115" t="s">
        <v>96</v>
      </c>
      <c r="G126" s="118" t="s">
        <v>184</v>
      </c>
      <c r="H126" s="108"/>
      <c r="I126" s="109">
        <v>0.09</v>
      </c>
      <c r="J126" s="110">
        <f t="shared" si="25"/>
        <v>0</v>
      </c>
      <c r="K126" s="111">
        <f t="shared" si="26"/>
        <v>0</v>
      </c>
      <c r="L126" s="121"/>
      <c r="M126" s="119"/>
    </row>
    <row r="127" s="75" customFormat="1" ht="56.25" outlineLevel="1" spans="1:13">
      <c r="A127" s="114">
        <v>10</v>
      </c>
      <c r="B127" s="115" t="s">
        <v>94</v>
      </c>
      <c r="C127" s="116" t="s">
        <v>186</v>
      </c>
      <c r="D127" s="105" t="str">
        <f t="shared" si="24"/>
        <v>按图纸或甲方确认的工程量以m计算</v>
      </c>
      <c r="E127" s="106" t="s">
        <v>79</v>
      </c>
      <c r="F127" s="115" t="s">
        <v>96</v>
      </c>
      <c r="G127" s="118">
        <f>1488.56+2040</f>
        <v>3528.56</v>
      </c>
      <c r="H127" s="108"/>
      <c r="I127" s="109">
        <v>0.09</v>
      </c>
      <c r="J127" s="110">
        <f t="shared" si="25"/>
        <v>0</v>
      </c>
      <c r="K127" s="111">
        <f t="shared" si="26"/>
        <v>0</v>
      </c>
      <c r="L127" s="107"/>
      <c r="M127" s="119"/>
    </row>
    <row r="128" s="75" customFormat="1" ht="67.5" outlineLevel="1" spans="1:13">
      <c r="A128" s="114">
        <v>11</v>
      </c>
      <c r="B128" s="115" t="s">
        <v>187</v>
      </c>
      <c r="C128" s="116" t="s">
        <v>188</v>
      </c>
      <c r="D128" s="105" t="str">
        <f t="shared" si="24"/>
        <v>按图纸或甲方确认的工程量以台计算</v>
      </c>
      <c r="E128" s="106" t="s">
        <v>79</v>
      </c>
      <c r="F128" s="115" t="s">
        <v>89</v>
      </c>
      <c r="G128" s="118" t="s">
        <v>189</v>
      </c>
      <c r="H128" s="108"/>
      <c r="I128" s="109">
        <v>0.09</v>
      </c>
      <c r="J128" s="110">
        <f t="shared" si="25"/>
        <v>0</v>
      </c>
      <c r="K128" s="111">
        <f t="shared" si="26"/>
        <v>0</v>
      </c>
      <c r="L128" s="121"/>
      <c r="M128" s="119"/>
    </row>
    <row r="129" s="75" customFormat="1" ht="67.5" outlineLevel="1" spans="1:13">
      <c r="A129" s="114">
        <v>12</v>
      </c>
      <c r="B129" s="115" t="s">
        <v>190</v>
      </c>
      <c r="C129" s="116" t="s">
        <v>191</v>
      </c>
      <c r="D129" s="105" t="str">
        <f t="shared" si="24"/>
        <v>按图纸或甲方确认的工程量以台计算</v>
      </c>
      <c r="E129" s="106" t="s">
        <v>79</v>
      </c>
      <c r="F129" s="115" t="s">
        <v>89</v>
      </c>
      <c r="G129" s="118" t="s">
        <v>189</v>
      </c>
      <c r="H129" s="108"/>
      <c r="I129" s="109">
        <v>0.09</v>
      </c>
      <c r="J129" s="110">
        <f t="shared" si="25"/>
        <v>0</v>
      </c>
      <c r="K129" s="111">
        <f t="shared" si="26"/>
        <v>0</v>
      </c>
      <c r="L129" s="121"/>
      <c r="M129" s="119"/>
    </row>
    <row r="130" s="75" customFormat="1" ht="56.25" outlineLevel="1" spans="1:13">
      <c r="A130" s="114">
        <v>13</v>
      </c>
      <c r="B130" s="115" t="s">
        <v>192</v>
      </c>
      <c r="C130" s="116" t="s">
        <v>193</v>
      </c>
      <c r="D130" s="105" t="str">
        <f t="shared" si="24"/>
        <v>按图纸或甲方确认的工程量以台计算</v>
      </c>
      <c r="E130" s="106" t="s">
        <v>79</v>
      </c>
      <c r="F130" s="115" t="s">
        <v>89</v>
      </c>
      <c r="G130" s="118" t="s">
        <v>189</v>
      </c>
      <c r="H130" s="108"/>
      <c r="I130" s="109">
        <v>0.09</v>
      </c>
      <c r="J130" s="110">
        <f t="shared" si="25"/>
        <v>0</v>
      </c>
      <c r="K130" s="111">
        <f t="shared" si="26"/>
        <v>0</v>
      </c>
      <c r="L130" s="121"/>
      <c r="M130" s="119"/>
    </row>
    <row r="131" s="75" customFormat="1" ht="67.5" outlineLevel="1" spans="1:13">
      <c r="A131" s="114">
        <v>14</v>
      </c>
      <c r="B131" s="115" t="s">
        <v>98</v>
      </c>
      <c r="C131" s="116" t="s">
        <v>99</v>
      </c>
      <c r="D131" s="105" t="str">
        <f t="shared" si="24"/>
        <v>按图纸或甲方确认的工程量以m计算</v>
      </c>
      <c r="E131" s="106" t="s">
        <v>79</v>
      </c>
      <c r="F131" s="115" t="s">
        <v>96</v>
      </c>
      <c r="G131" s="118" t="s">
        <v>121</v>
      </c>
      <c r="H131" s="108"/>
      <c r="I131" s="109">
        <v>0.09</v>
      </c>
      <c r="J131" s="110">
        <f t="shared" si="25"/>
        <v>0</v>
      </c>
      <c r="K131" s="111">
        <f t="shared" si="26"/>
        <v>0</v>
      </c>
      <c r="L131" s="107"/>
      <c r="M131" s="119"/>
    </row>
    <row r="132" s="75" customFormat="1" ht="78.75" outlineLevel="1" spans="1:13">
      <c r="A132" s="114">
        <v>15</v>
      </c>
      <c r="B132" s="115" t="s">
        <v>194</v>
      </c>
      <c r="C132" s="116" t="s">
        <v>195</v>
      </c>
      <c r="D132" s="105" t="str">
        <f t="shared" si="24"/>
        <v>按图纸或甲方确认的工程量以台计算</v>
      </c>
      <c r="E132" s="106" t="s">
        <v>79</v>
      </c>
      <c r="F132" s="115" t="s">
        <v>89</v>
      </c>
      <c r="G132" s="118" t="s">
        <v>81</v>
      </c>
      <c r="H132" s="108"/>
      <c r="I132" s="109">
        <v>0.09</v>
      </c>
      <c r="J132" s="110">
        <f t="shared" si="25"/>
        <v>0</v>
      </c>
      <c r="K132" s="111">
        <f t="shared" si="26"/>
        <v>0</v>
      </c>
      <c r="L132" s="107"/>
      <c r="M132" s="119"/>
    </row>
    <row r="133" s="75" customFormat="1" ht="78.75" outlineLevel="1" spans="1:13">
      <c r="A133" s="114">
        <v>16</v>
      </c>
      <c r="B133" s="115" t="s">
        <v>196</v>
      </c>
      <c r="C133" s="116" t="s">
        <v>197</v>
      </c>
      <c r="D133" s="105" t="str">
        <f t="shared" si="24"/>
        <v>按图纸或甲方确认的工程量以台计算</v>
      </c>
      <c r="E133" s="106" t="s">
        <v>79</v>
      </c>
      <c r="F133" s="115" t="s">
        <v>89</v>
      </c>
      <c r="G133" s="118" t="s">
        <v>81</v>
      </c>
      <c r="H133" s="108"/>
      <c r="I133" s="109">
        <v>0.09</v>
      </c>
      <c r="J133" s="110">
        <f t="shared" si="25"/>
        <v>0</v>
      </c>
      <c r="K133" s="111">
        <f t="shared" si="26"/>
        <v>0</v>
      </c>
      <c r="L133" s="107"/>
      <c r="M133" s="119"/>
    </row>
    <row r="134" s="75" customFormat="1" ht="90" outlineLevel="1" spans="1:13">
      <c r="A134" s="114">
        <v>17</v>
      </c>
      <c r="B134" s="115" t="s">
        <v>198</v>
      </c>
      <c r="C134" s="116" t="s">
        <v>199</v>
      </c>
      <c r="D134" s="105" t="str">
        <f t="shared" si="24"/>
        <v>按图纸或甲方确认的工程量以个计算</v>
      </c>
      <c r="E134" s="106" t="s">
        <v>79</v>
      </c>
      <c r="F134" s="115" t="s">
        <v>116</v>
      </c>
      <c r="G134" s="118">
        <f>1+7</f>
        <v>8</v>
      </c>
      <c r="H134" s="108"/>
      <c r="I134" s="109">
        <v>0.09</v>
      </c>
      <c r="J134" s="110">
        <f t="shared" si="25"/>
        <v>0</v>
      </c>
      <c r="K134" s="111">
        <f t="shared" si="26"/>
        <v>0</v>
      </c>
      <c r="L134" s="107"/>
      <c r="M134" s="119"/>
    </row>
    <row r="135" s="75" customFormat="1" ht="90" outlineLevel="1" spans="1:13">
      <c r="A135" s="114">
        <v>18</v>
      </c>
      <c r="B135" s="115" t="s">
        <v>200</v>
      </c>
      <c r="C135" s="116" t="s">
        <v>201</v>
      </c>
      <c r="D135" s="105" t="str">
        <f t="shared" si="24"/>
        <v>按图纸或甲方确认的工程量以个计算</v>
      </c>
      <c r="E135" s="106" t="s">
        <v>79</v>
      </c>
      <c r="F135" s="115" t="s">
        <v>116</v>
      </c>
      <c r="G135" s="118" t="s">
        <v>81</v>
      </c>
      <c r="H135" s="108"/>
      <c r="I135" s="109">
        <v>0.09</v>
      </c>
      <c r="J135" s="110">
        <f t="shared" si="25"/>
        <v>0</v>
      </c>
      <c r="K135" s="111">
        <f t="shared" si="26"/>
        <v>0</v>
      </c>
      <c r="L135" s="121"/>
      <c r="M135" s="119"/>
    </row>
    <row r="136" s="75" customFormat="1" ht="67.5" outlineLevel="1" spans="1:13">
      <c r="A136" s="114">
        <v>19</v>
      </c>
      <c r="B136" s="115" t="s">
        <v>202</v>
      </c>
      <c r="C136" s="116" t="s">
        <v>203</v>
      </c>
      <c r="D136" s="105" t="str">
        <f t="shared" si="24"/>
        <v>按图纸或甲方确认的工程量以个计算</v>
      </c>
      <c r="E136" s="106" t="s">
        <v>79</v>
      </c>
      <c r="F136" s="115" t="s">
        <v>116</v>
      </c>
      <c r="G136" s="118" t="s">
        <v>81</v>
      </c>
      <c r="H136" s="108"/>
      <c r="I136" s="109">
        <v>0.09</v>
      </c>
      <c r="J136" s="110">
        <f t="shared" si="25"/>
        <v>0</v>
      </c>
      <c r="K136" s="111">
        <f t="shared" si="26"/>
        <v>0</v>
      </c>
      <c r="L136" s="121"/>
      <c r="M136" s="119"/>
    </row>
    <row r="137" s="75" customFormat="1" ht="67.5" outlineLevel="1" spans="1:13">
      <c r="A137" s="114">
        <v>20</v>
      </c>
      <c r="B137" s="115" t="s">
        <v>204</v>
      </c>
      <c r="C137" s="116" t="s">
        <v>205</v>
      </c>
      <c r="D137" s="105" t="str">
        <f t="shared" si="24"/>
        <v>按图纸或甲方确认的工程量以个计算</v>
      </c>
      <c r="E137" s="106" t="s">
        <v>79</v>
      </c>
      <c r="F137" s="115" t="s">
        <v>116</v>
      </c>
      <c r="G137" s="118" t="s">
        <v>81</v>
      </c>
      <c r="H137" s="108"/>
      <c r="I137" s="109">
        <v>0.09</v>
      </c>
      <c r="J137" s="110">
        <f t="shared" si="25"/>
        <v>0</v>
      </c>
      <c r="K137" s="111">
        <f t="shared" si="26"/>
        <v>0</v>
      </c>
      <c r="L137" s="121"/>
      <c r="M137" s="119"/>
    </row>
    <row r="138" s="75" customFormat="1" ht="56.25" outlineLevel="1" spans="1:13">
      <c r="A138" s="114">
        <v>21</v>
      </c>
      <c r="B138" s="115" t="s">
        <v>206</v>
      </c>
      <c r="C138" s="116" t="s">
        <v>207</v>
      </c>
      <c r="D138" s="105" t="str">
        <f t="shared" si="24"/>
        <v>按图纸或甲方确认的工程量以个计算</v>
      </c>
      <c r="E138" s="106" t="s">
        <v>79</v>
      </c>
      <c r="F138" s="115" t="s">
        <v>116</v>
      </c>
      <c r="G138" s="118" t="s">
        <v>81</v>
      </c>
      <c r="H138" s="108"/>
      <c r="I138" s="109">
        <v>0.09</v>
      </c>
      <c r="J138" s="110">
        <f t="shared" si="25"/>
        <v>0</v>
      </c>
      <c r="K138" s="111">
        <f t="shared" si="26"/>
        <v>0</v>
      </c>
      <c r="L138" s="121"/>
      <c r="M138" s="119"/>
    </row>
    <row r="139" s="75" customFormat="1" ht="56.25" outlineLevel="1" spans="1:13">
      <c r="A139" s="114">
        <v>22</v>
      </c>
      <c r="B139" s="115" t="s">
        <v>208</v>
      </c>
      <c r="C139" s="116" t="s">
        <v>209</v>
      </c>
      <c r="D139" s="105" t="str">
        <f t="shared" si="24"/>
        <v>按图纸或甲方确认的工程量以个计算</v>
      </c>
      <c r="E139" s="106" t="s">
        <v>79</v>
      </c>
      <c r="F139" s="115" t="s">
        <v>116</v>
      </c>
      <c r="G139" s="118" t="s">
        <v>81</v>
      </c>
      <c r="H139" s="108"/>
      <c r="I139" s="109">
        <v>0.09</v>
      </c>
      <c r="J139" s="110">
        <f t="shared" si="25"/>
        <v>0</v>
      </c>
      <c r="K139" s="111">
        <f t="shared" si="26"/>
        <v>0</v>
      </c>
      <c r="L139" s="121"/>
      <c r="M139" s="119"/>
    </row>
    <row r="140" s="75" customFormat="1" ht="56.25" outlineLevel="1" spans="1:13">
      <c r="A140" s="114">
        <v>23</v>
      </c>
      <c r="B140" s="115" t="s">
        <v>210</v>
      </c>
      <c r="C140" s="116" t="s">
        <v>211</v>
      </c>
      <c r="D140" s="105" t="str">
        <f t="shared" si="24"/>
        <v>按图纸或甲方确认的工程量以个计算</v>
      </c>
      <c r="E140" s="106" t="s">
        <v>79</v>
      </c>
      <c r="F140" s="115" t="s">
        <v>116</v>
      </c>
      <c r="G140" s="118">
        <f>1+15</f>
        <v>16</v>
      </c>
      <c r="H140" s="108"/>
      <c r="I140" s="109">
        <v>0.09</v>
      </c>
      <c r="J140" s="110">
        <f t="shared" si="25"/>
        <v>0</v>
      </c>
      <c r="K140" s="111">
        <f t="shared" si="26"/>
        <v>0</v>
      </c>
      <c r="L140" s="107"/>
      <c r="M140" s="119"/>
    </row>
    <row r="141" s="75" customFormat="1" ht="56.25" outlineLevel="1" spans="1:13">
      <c r="A141" s="114">
        <v>24</v>
      </c>
      <c r="B141" s="115" t="s">
        <v>212</v>
      </c>
      <c r="C141" s="116" t="s">
        <v>213</v>
      </c>
      <c r="D141" s="105" t="str">
        <f t="shared" si="24"/>
        <v>按图纸或甲方确认的工程量以个计算</v>
      </c>
      <c r="E141" s="106" t="s">
        <v>79</v>
      </c>
      <c r="F141" s="115" t="s">
        <v>116</v>
      </c>
      <c r="G141" s="118" t="s">
        <v>81</v>
      </c>
      <c r="H141" s="108"/>
      <c r="I141" s="109">
        <v>0.09</v>
      </c>
      <c r="J141" s="110">
        <f t="shared" si="25"/>
        <v>0</v>
      </c>
      <c r="K141" s="111">
        <f t="shared" si="26"/>
        <v>0</v>
      </c>
      <c r="L141" s="107"/>
      <c r="M141" s="119"/>
    </row>
    <row r="142" s="75" customFormat="1" ht="67.5" outlineLevel="1" spans="1:13">
      <c r="A142" s="114">
        <v>25</v>
      </c>
      <c r="B142" s="115" t="s">
        <v>214</v>
      </c>
      <c r="C142" s="116" t="s">
        <v>215</v>
      </c>
      <c r="D142" s="105" t="str">
        <f t="shared" si="24"/>
        <v>按图纸或甲方确认的工程量以台计算</v>
      </c>
      <c r="E142" s="106" t="s">
        <v>79</v>
      </c>
      <c r="F142" s="115" t="s">
        <v>89</v>
      </c>
      <c r="G142" s="118" t="s">
        <v>81</v>
      </c>
      <c r="H142" s="108"/>
      <c r="I142" s="109">
        <v>0.09</v>
      </c>
      <c r="J142" s="110">
        <f t="shared" si="25"/>
        <v>0</v>
      </c>
      <c r="K142" s="111">
        <f t="shared" si="26"/>
        <v>0</v>
      </c>
      <c r="L142" s="107"/>
      <c r="M142" s="119"/>
    </row>
    <row r="143" s="75" customFormat="1" ht="101.25" outlineLevel="1" spans="1:13">
      <c r="A143" s="114">
        <v>26</v>
      </c>
      <c r="B143" s="115" t="s">
        <v>216</v>
      </c>
      <c r="C143" s="116" t="s">
        <v>217</v>
      </c>
      <c r="D143" s="105" t="str">
        <f t="shared" si="24"/>
        <v>按图纸或甲方确认的工程量以台计算</v>
      </c>
      <c r="E143" s="106" t="s">
        <v>79</v>
      </c>
      <c r="F143" s="115" t="s">
        <v>89</v>
      </c>
      <c r="G143" s="118">
        <f>1+3</f>
        <v>4</v>
      </c>
      <c r="H143" s="108"/>
      <c r="I143" s="109">
        <v>0.09</v>
      </c>
      <c r="J143" s="110">
        <f t="shared" si="25"/>
        <v>0</v>
      </c>
      <c r="K143" s="111">
        <f t="shared" si="26"/>
        <v>0</v>
      </c>
      <c r="L143" s="107"/>
      <c r="M143" s="119"/>
    </row>
    <row r="144" s="75" customFormat="1" ht="67.5" outlineLevel="1" spans="1:13">
      <c r="A144" s="114">
        <v>27</v>
      </c>
      <c r="B144" s="115" t="s">
        <v>218</v>
      </c>
      <c r="C144" s="116" t="s">
        <v>219</v>
      </c>
      <c r="D144" s="105" t="str">
        <f t="shared" si="24"/>
        <v>按图纸或甲方确认的工程量以个计算</v>
      </c>
      <c r="E144" s="106" t="s">
        <v>79</v>
      </c>
      <c r="F144" s="115" t="s">
        <v>116</v>
      </c>
      <c r="G144" s="118">
        <v>30</v>
      </c>
      <c r="H144" s="108"/>
      <c r="I144" s="109">
        <v>0.09</v>
      </c>
      <c r="J144" s="110">
        <f t="shared" si="25"/>
        <v>0</v>
      </c>
      <c r="K144" s="111">
        <f t="shared" si="26"/>
        <v>0</v>
      </c>
      <c r="L144" s="107"/>
      <c r="M144" s="119"/>
    </row>
    <row r="145" s="75" customFormat="1" ht="45" outlineLevel="1" spans="1:13">
      <c r="A145" s="114">
        <v>28</v>
      </c>
      <c r="B145" s="115" t="s">
        <v>139</v>
      </c>
      <c r="C145" s="116" t="s">
        <v>140</v>
      </c>
      <c r="D145" s="105" t="str">
        <f t="shared" si="24"/>
        <v>按图纸或甲方确认的工程量以m3计算</v>
      </c>
      <c r="E145" s="106" t="s">
        <v>79</v>
      </c>
      <c r="F145" s="115" t="s">
        <v>141</v>
      </c>
      <c r="G145" s="118" t="s">
        <v>142</v>
      </c>
      <c r="H145" s="108"/>
      <c r="I145" s="109">
        <v>0.09</v>
      </c>
      <c r="J145" s="110">
        <f t="shared" si="25"/>
        <v>0</v>
      </c>
      <c r="K145" s="111">
        <f t="shared" si="26"/>
        <v>0</v>
      </c>
      <c r="L145" s="107"/>
      <c r="M145" s="119"/>
    </row>
    <row r="146" s="75" customFormat="1" ht="56.25" outlineLevel="1" spans="1:13">
      <c r="A146" s="114">
        <v>29</v>
      </c>
      <c r="B146" s="115" t="s">
        <v>143</v>
      </c>
      <c r="C146" s="116" t="s">
        <v>144</v>
      </c>
      <c r="D146" s="105" t="str">
        <f t="shared" si="24"/>
        <v>按图纸或甲方确认的工程量以m3计算</v>
      </c>
      <c r="E146" s="106" t="s">
        <v>79</v>
      </c>
      <c r="F146" s="115" t="s">
        <v>141</v>
      </c>
      <c r="G146" s="118" t="s">
        <v>145</v>
      </c>
      <c r="H146" s="108"/>
      <c r="I146" s="109">
        <v>0.09</v>
      </c>
      <c r="J146" s="110">
        <f t="shared" si="25"/>
        <v>0</v>
      </c>
      <c r="K146" s="111">
        <f t="shared" si="26"/>
        <v>0</v>
      </c>
      <c r="L146" s="107"/>
      <c r="M146" s="119"/>
    </row>
    <row r="147" s="75" customFormat="1" ht="12" outlineLevel="1" spans="1:13">
      <c r="A147" s="103" t="s">
        <v>118</v>
      </c>
      <c r="B147" s="41" t="s">
        <v>220</v>
      </c>
      <c r="C147" s="116" t="s">
        <v>76</v>
      </c>
      <c r="D147" s="117"/>
      <c r="E147" s="106"/>
      <c r="F147" s="115"/>
      <c r="G147" s="118"/>
      <c r="H147" s="108"/>
      <c r="I147" s="109"/>
      <c r="J147" s="110"/>
      <c r="K147" s="111"/>
      <c r="L147" s="107"/>
      <c r="M147" s="119"/>
    </row>
    <row r="148" s="75" customFormat="1" ht="45" outlineLevel="1" spans="1:13">
      <c r="A148" s="114">
        <v>1</v>
      </c>
      <c r="B148" s="115" t="s">
        <v>221</v>
      </c>
      <c r="C148" s="116" t="s">
        <v>222</v>
      </c>
      <c r="D148" s="105" t="str">
        <f t="shared" ref="D148:D174" si="27">IF(F148="","","按图纸或甲方确认的工程量以"&amp;F148&amp;"计算")</f>
        <v>按图纸或甲方确认的工程量以m计算</v>
      </c>
      <c r="E148" s="106" t="s">
        <v>79</v>
      </c>
      <c r="F148" s="115" t="s">
        <v>96</v>
      </c>
      <c r="G148" s="118" t="s">
        <v>121</v>
      </c>
      <c r="H148" s="108"/>
      <c r="I148" s="109">
        <v>0.09</v>
      </c>
      <c r="J148" s="110">
        <f t="shared" ref="J148:J160" si="28">ROUND(H148*(1+I148),2)</f>
        <v>0</v>
      </c>
      <c r="K148" s="111">
        <f t="shared" ref="K148:K160" si="29">ROUND(G148*J148,2)</f>
        <v>0</v>
      </c>
      <c r="L148" s="107"/>
      <c r="M148" s="119"/>
    </row>
    <row r="149" s="75" customFormat="1" ht="45" outlineLevel="1" spans="1:13">
      <c r="A149" s="114">
        <v>2</v>
      </c>
      <c r="B149" s="115" t="s">
        <v>223</v>
      </c>
      <c r="C149" s="116" t="s">
        <v>224</v>
      </c>
      <c r="D149" s="105" t="str">
        <f t="shared" si="27"/>
        <v>按图纸或甲方确认的工程量以条计算</v>
      </c>
      <c r="E149" s="106" t="s">
        <v>79</v>
      </c>
      <c r="F149" s="115" t="s">
        <v>225</v>
      </c>
      <c r="G149" s="118" t="s">
        <v>226</v>
      </c>
      <c r="H149" s="108"/>
      <c r="I149" s="109">
        <v>0.09</v>
      </c>
      <c r="J149" s="110">
        <f t="shared" si="28"/>
        <v>0</v>
      </c>
      <c r="K149" s="111">
        <f t="shared" si="29"/>
        <v>0</v>
      </c>
      <c r="L149" s="107"/>
      <c r="M149" s="119"/>
    </row>
    <row r="150" s="75" customFormat="1" ht="45" outlineLevel="1" spans="1:13">
      <c r="A150" s="114">
        <v>3</v>
      </c>
      <c r="B150" s="115" t="s">
        <v>227</v>
      </c>
      <c r="C150" s="116" t="s">
        <v>228</v>
      </c>
      <c r="D150" s="105" t="str">
        <f t="shared" si="27"/>
        <v>按图纸或甲方确认的工程量以条计算</v>
      </c>
      <c r="E150" s="106" t="s">
        <v>79</v>
      </c>
      <c r="F150" s="115" t="s">
        <v>225</v>
      </c>
      <c r="G150" s="118" t="s">
        <v>86</v>
      </c>
      <c r="H150" s="108"/>
      <c r="I150" s="109">
        <v>0.09</v>
      </c>
      <c r="J150" s="110">
        <f t="shared" si="28"/>
        <v>0</v>
      </c>
      <c r="K150" s="111">
        <f t="shared" si="29"/>
        <v>0</v>
      </c>
      <c r="L150" s="107"/>
      <c r="M150" s="119"/>
    </row>
    <row r="151" s="75" customFormat="1" ht="45" outlineLevel="1" spans="1:13">
      <c r="A151" s="114">
        <v>4</v>
      </c>
      <c r="B151" s="115" t="s">
        <v>229</v>
      </c>
      <c r="C151" s="116" t="s">
        <v>230</v>
      </c>
      <c r="D151" s="105" t="str">
        <f t="shared" si="27"/>
        <v>按图纸或甲方确认的工程量以条计算</v>
      </c>
      <c r="E151" s="106" t="s">
        <v>79</v>
      </c>
      <c r="F151" s="115" t="s">
        <v>225</v>
      </c>
      <c r="G151" s="118" t="s">
        <v>231</v>
      </c>
      <c r="H151" s="108"/>
      <c r="I151" s="109">
        <v>0.09</v>
      </c>
      <c r="J151" s="110">
        <f t="shared" si="28"/>
        <v>0</v>
      </c>
      <c r="K151" s="111">
        <f t="shared" si="29"/>
        <v>0</v>
      </c>
      <c r="L151" s="107"/>
      <c r="M151" s="119"/>
    </row>
    <row r="152" s="75" customFormat="1" ht="45" outlineLevel="1" spans="1:13">
      <c r="A152" s="114">
        <v>5</v>
      </c>
      <c r="B152" s="115" t="s">
        <v>232</v>
      </c>
      <c r="C152" s="116" t="s">
        <v>233</v>
      </c>
      <c r="D152" s="105" t="str">
        <f t="shared" si="27"/>
        <v>按图纸或甲方确认的工程量以条计算</v>
      </c>
      <c r="E152" s="106" t="s">
        <v>79</v>
      </c>
      <c r="F152" s="115" t="s">
        <v>225</v>
      </c>
      <c r="G152" s="118">
        <v>2</v>
      </c>
      <c r="H152" s="108"/>
      <c r="I152" s="109">
        <v>0.09</v>
      </c>
      <c r="J152" s="110">
        <f t="shared" si="28"/>
        <v>0</v>
      </c>
      <c r="K152" s="111">
        <f t="shared" si="29"/>
        <v>0</v>
      </c>
      <c r="L152" s="107"/>
      <c r="M152" s="119"/>
    </row>
    <row r="153" s="75" customFormat="1" ht="56.25" outlineLevel="1" spans="1:13">
      <c r="A153" s="114">
        <v>6</v>
      </c>
      <c r="B153" s="115" t="s">
        <v>234</v>
      </c>
      <c r="C153" s="116" t="s">
        <v>235</v>
      </c>
      <c r="D153" s="105" t="str">
        <f t="shared" si="27"/>
        <v>按图纸或甲方确认的工程量以个计算</v>
      </c>
      <c r="E153" s="106" t="s">
        <v>79</v>
      </c>
      <c r="F153" s="115" t="s">
        <v>116</v>
      </c>
      <c r="G153" s="118" t="s">
        <v>236</v>
      </c>
      <c r="H153" s="108"/>
      <c r="I153" s="109">
        <v>0.09</v>
      </c>
      <c r="J153" s="110">
        <f t="shared" si="28"/>
        <v>0</v>
      </c>
      <c r="K153" s="111">
        <f t="shared" si="29"/>
        <v>0</v>
      </c>
      <c r="L153" s="107"/>
      <c r="M153" s="119"/>
    </row>
    <row r="154" s="75" customFormat="1" ht="56.25" outlineLevel="1" spans="1:13">
      <c r="A154" s="114">
        <v>7</v>
      </c>
      <c r="B154" s="115" t="s">
        <v>237</v>
      </c>
      <c r="C154" s="116" t="s">
        <v>238</v>
      </c>
      <c r="D154" s="105" t="str">
        <f t="shared" si="27"/>
        <v>按图纸或甲方确认的工程量以个计算</v>
      </c>
      <c r="E154" s="106" t="s">
        <v>79</v>
      </c>
      <c r="F154" s="115" t="s">
        <v>116</v>
      </c>
      <c r="G154" s="118" t="s">
        <v>101</v>
      </c>
      <c r="H154" s="108"/>
      <c r="I154" s="109">
        <v>0.09</v>
      </c>
      <c r="J154" s="110">
        <f t="shared" si="28"/>
        <v>0</v>
      </c>
      <c r="K154" s="111">
        <f t="shared" si="29"/>
        <v>0</v>
      </c>
      <c r="L154" s="107"/>
      <c r="M154" s="119"/>
    </row>
    <row r="155" s="75" customFormat="1" ht="36" outlineLevel="1" spans="1:13">
      <c r="A155" s="114">
        <v>8</v>
      </c>
      <c r="B155" s="115" t="s">
        <v>239</v>
      </c>
      <c r="C155" s="116" t="s">
        <v>240</v>
      </c>
      <c r="D155" s="105" t="str">
        <f t="shared" si="27"/>
        <v>按图纸或甲方确认的工程量以个计算</v>
      </c>
      <c r="E155" s="106" t="s">
        <v>79</v>
      </c>
      <c r="F155" s="115" t="s">
        <v>116</v>
      </c>
      <c r="G155" s="118" t="s">
        <v>86</v>
      </c>
      <c r="H155" s="108"/>
      <c r="I155" s="109">
        <v>0.09</v>
      </c>
      <c r="J155" s="110">
        <f t="shared" si="28"/>
        <v>0</v>
      </c>
      <c r="K155" s="111">
        <f t="shared" si="29"/>
        <v>0</v>
      </c>
      <c r="L155" s="107"/>
      <c r="M155" s="119"/>
    </row>
    <row r="156" s="75" customFormat="1" ht="36" outlineLevel="1" spans="1:13">
      <c r="A156" s="114">
        <v>9</v>
      </c>
      <c r="B156" s="115" t="s">
        <v>241</v>
      </c>
      <c r="C156" s="116" t="s">
        <v>242</v>
      </c>
      <c r="D156" s="105" t="str">
        <f t="shared" si="27"/>
        <v>按图纸或甲方确认的工程量以点计算</v>
      </c>
      <c r="E156" s="106" t="s">
        <v>79</v>
      </c>
      <c r="F156" s="115" t="s">
        <v>243</v>
      </c>
      <c r="G156" s="118" t="s">
        <v>226</v>
      </c>
      <c r="H156" s="108"/>
      <c r="I156" s="109">
        <v>0.09</v>
      </c>
      <c r="J156" s="110">
        <f t="shared" si="28"/>
        <v>0</v>
      </c>
      <c r="K156" s="111">
        <f t="shared" si="29"/>
        <v>0</v>
      </c>
      <c r="L156" s="121"/>
      <c r="M156" s="119"/>
    </row>
    <row r="157" s="75" customFormat="1" ht="36" outlineLevel="1" spans="1:13">
      <c r="A157" s="114">
        <v>10</v>
      </c>
      <c r="B157" s="115" t="s">
        <v>244</v>
      </c>
      <c r="C157" s="116" t="s">
        <v>245</v>
      </c>
      <c r="D157" s="105" t="str">
        <f t="shared" si="27"/>
        <v>按图纸或甲方确认的工程量以点计算</v>
      </c>
      <c r="E157" s="106" t="s">
        <v>79</v>
      </c>
      <c r="F157" s="115" t="s">
        <v>243</v>
      </c>
      <c r="G157" s="118" t="s">
        <v>246</v>
      </c>
      <c r="H157" s="108"/>
      <c r="I157" s="109">
        <v>0.09</v>
      </c>
      <c r="J157" s="110">
        <f t="shared" si="28"/>
        <v>0</v>
      </c>
      <c r="K157" s="111">
        <f t="shared" si="29"/>
        <v>0</v>
      </c>
      <c r="L157" s="107"/>
      <c r="M157" s="119"/>
    </row>
    <row r="158" s="75" customFormat="1" ht="56.25" outlineLevel="1" spans="1:13">
      <c r="A158" s="114">
        <v>11</v>
      </c>
      <c r="B158" s="115" t="s">
        <v>247</v>
      </c>
      <c r="C158" s="116" t="s">
        <v>248</v>
      </c>
      <c r="D158" s="105" t="str">
        <f t="shared" si="27"/>
        <v>按图纸或甲方确认的工程量以m计算</v>
      </c>
      <c r="E158" s="106" t="s">
        <v>79</v>
      </c>
      <c r="F158" s="115" t="s">
        <v>96</v>
      </c>
      <c r="G158" s="118" t="s">
        <v>249</v>
      </c>
      <c r="H158" s="108"/>
      <c r="I158" s="109">
        <v>0.09</v>
      </c>
      <c r="J158" s="110">
        <f t="shared" si="28"/>
        <v>0</v>
      </c>
      <c r="K158" s="111">
        <f t="shared" si="29"/>
        <v>0</v>
      </c>
      <c r="L158" s="107"/>
      <c r="M158" s="119"/>
    </row>
    <row r="159" s="75" customFormat="1" ht="56.25" outlineLevel="1" spans="1:13">
      <c r="A159" s="114">
        <v>12</v>
      </c>
      <c r="B159" s="115" t="s">
        <v>247</v>
      </c>
      <c r="C159" s="116" t="s">
        <v>250</v>
      </c>
      <c r="D159" s="105" t="str">
        <f t="shared" si="27"/>
        <v>按图纸或甲方确认的工程量以m计算</v>
      </c>
      <c r="E159" s="106" t="s">
        <v>79</v>
      </c>
      <c r="F159" s="115" t="s">
        <v>96</v>
      </c>
      <c r="G159" s="118" t="s">
        <v>251</v>
      </c>
      <c r="H159" s="108"/>
      <c r="I159" s="109">
        <v>0.09</v>
      </c>
      <c r="J159" s="110">
        <f t="shared" si="28"/>
        <v>0</v>
      </c>
      <c r="K159" s="111">
        <f t="shared" si="29"/>
        <v>0</v>
      </c>
      <c r="L159" s="107"/>
      <c r="M159" s="119"/>
    </row>
    <row r="160" s="75" customFormat="1" ht="78.75" outlineLevel="1" spans="1:13">
      <c r="A160" s="114">
        <v>13</v>
      </c>
      <c r="B160" s="115" t="s">
        <v>106</v>
      </c>
      <c r="C160" s="116" t="s">
        <v>252</v>
      </c>
      <c r="D160" s="105" t="str">
        <f t="shared" si="27"/>
        <v>按图纸或甲方确认的工程量以m计算</v>
      </c>
      <c r="E160" s="106" t="s">
        <v>79</v>
      </c>
      <c r="F160" s="115" t="s">
        <v>96</v>
      </c>
      <c r="G160" s="118" t="s">
        <v>253</v>
      </c>
      <c r="H160" s="108"/>
      <c r="I160" s="109">
        <v>0.09</v>
      </c>
      <c r="J160" s="110">
        <f t="shared" si="28"/>
        <v>0</v>
      </c>
      <c r="K160" s="111">
        <f t="shared" si="29"/>
        <v>0</v>
      </c>
      <c r="L160" s="107"/>
      <c r="M160" s="119"/>
    </row>
    <row r="161" s="75" customFormat="1" ht="12" outlineLevel="1" spans="1:13">
      <c r="A161" s="103" t="s">
        <v>254</v>
      </c>
      <c r="B161" s="41" t="s">
        <v>255</v>
      </c>
      <c r="C161" s="116" t="s">
        <v>76</v>
      </c>
      <c r="D161" s="105" t="str">
        <f t="shared" si="27"/>
        <v/>
      </c>
      <c r="E161" s="106"/>
      <c r="F161" s="115"/>
      <c r="G161" s="118"/>
      <c r="H161" s="108"/>
      <c r="I161" s="109"/>
      <c r="J161" s="110"/>
      <c r="K161" s="111"/>
      <c r="L161" s="107"/>
      <c r="M161" s="119"/>
    </row>
    <row r="162" s="75" customFormat="1" ht="36" outlineLevel="1" spans="1:13">
      <c r="A162" s="114">
        <v>1</v>
      </c>
      <c r="B162" s="115" t="s">
        <v>256</v>
      </c>
      <c r="C162" s="116" t="s">
        <v>257</v>
      </c>
      <c r="D162" s="105" t="str">
        <f t="shared" si="27"/>
        <v>按图纸或甲方确认的工程量以个计算</v>
      </c>
      <c r="E162" s="106" t="s">
        <v>79</v>
      </c>
      <c r="F162" s="115" t="s">
        <v>116</v>
      </c>
      <c r="G162" s="118" t="s">
        <v>236</v>
      </c>
      <c r="H162" s="108"/>
      <c r="I162" s="109">
        <v>0.09</v>
      </c>
      <c r="J162" s="110">
        <f>ROUND(H162*(1+I162),2)</f>
        <v>0</v>
      </c>
      <c r="K162" s="111">
        <f>ROUND(G162*J162,2)</f>
        <v>0</v>
      </c>
      <c r="L162" s="107"/>
      <c r="M162" s="119"/>
    </row>
    <row r="163" s="75" customFormat="1" ht="12" outlineLevel="1" spans="1:13">
      <c r="A163" s="103" t="s">
        <v>258</v>
      </c>
      <c r="B163" s="41" t="s">
        <v>259</v>
      </c>
      <c r="C163" s="116" t="s">
        <v>76</v>
      </c>
      <c r="D163" s="117"/>
      <c r="E163" s="106"/>
      <c r="F163" s="115" t="s">
        <v>76</v>
      </c>
      <c r="G163" s="118" t="s">
        <v>76</v>
      </c>
      <c r="H163" s="108"/>
      <c r="I163" s="109"/>
      <c r="J163" s="110"/>
      <c r="K163" s="111"/>
      <c r="L163" s="107"/>
      <c r="M163" s="119"/>
    </row>
    <row r="164" s="75" customFormat="1" ht="123.75" outlineLevel="1" spans="1:13">
      <c r="A164" s="114">
        <v>1</v>
      </c>
      <c r="B164" s="115" t="s">
        <v>260</v>
      </c>
      <c r="C164" s="116" t="s">
        <v>261</v>
      </c>
      <c r="D164" s="105" t="str">
        <f t="shared" ref="D164:D168" si="30">IF(F164="","","按图纸或甲方确认的工程量以"&amp;F164&amp;"计算")</f>
        <v>按图纸或甲方确认的工程量以台计算</v>
      </c>
      <c r="E164" s="106" t="s">
        <v>79</v>
      </c>
      <c r="F164" s="115" t="s">
        <v>89</v>
      </c>
      <c r="G164" s="118" t="s">
        <v>262</v>
      </c>
      <c r="H164" s="108"/>
      <c r="I164" s="109">
        <v>0.09</v>
      </c>
      <c r="J164" s="110">
        <f>ROUND(H164*(1+I164),2)</f>
        <v>0</v>
      </c>
      <c r="K164" s="111">
        <f>ROUND(G164*J164,2)</f>
        <v>0</v>
      </c>
      <c r="L164" s="107"/>
      <c r="M164" s="119"/>
    </row>
    <row r="165" s="75" customFormat="1" ht="56.25" outlineLevel="1" spans="1:13">
      <c r="A165" s="114">
        <v>2</v>
      </c>
      <c r="B165" s="115" t="s">
        <v>263</v>
      </c>
      <c r="C165" s="116" t="s">
        <v>264</v>
      </c>
      <c r="D165" s="105" t="str">
        <f t="shared" si="30"/>
        <v>按图纸或甲方确认的工程量以台计算</v>
      </c>
      <c r="E165" s="106" t="s">
        <v>79</v>
      </c>
      <c r="F165" s="115" t="s">
        <v>89</v>
      </c>
      <c r="G165" s="118" t="s">
        <v>189</v>
      </c>
      <c r="H165" s="108"/>
      <c r="I165" s="109">
        <v>0.09</v>
      </c>
      <c r="J165" s="110">
        <f>ROUND(H165*(1+I165),2)</f>
        <v>0</v>
      </c>
      <c r="K165" s="111">
        <f>ROUND(G165*J165,2)</f>
        <v>0</v>
      </c>
      <c r="L165" s="107"/>
      <c r="M165" s="119"/>
    </row>
    <row r="166" s="75" customFormat="1" ht="45" outlineLevel="1" spans="1:13">
      <c r="A166" s="114">
        <v>3</v>
      </c>
      <c r="B166" s="115" t="s">
        <v>265</v>
      </c>
      <c r="C166" s="116" t="s">
        <v>266</v>
      </c>
      <c r="D166" s="105" t="str">
        <f t="shared" si="30"/>
        <v>按图纸或甲方确认的工程量以台计算</v>
      </c>
      <c r="E166" s="106" t="s">
        <v>79</v>
      </c>
      <c r="F166" s="115" t="s">
        <v>89</v>
      </c>
      <c r="G166" s="118" t="s">
        <v>113</v>
      </c>
      <c r="H166" s="108"/>
      <c r="I166" s="109">
        <v>0.09</v>
      </c>
      <c r="J166" s="110">
        <f>ROUND(H166*(1+I166),2)</f>
        <v>0</v>
      </c>
      <c r="K166" s="111">
        <f>ROUND(G166*J166,2)</f>
        <v>0</v>
      </c>
      <c r="L166" s="107"/>
      <c r="M166" s="119"/>
    </row>
    <row r="167" s="75" customFormat="1" ht="45" outlineLevel="1" spans="1:13">
      <c r="A167" s="114">
        <v>4</v>
      </c>
      <c r="B167" s="115" t="s">
        <v>98</v>
      </c>
      <c r="C167" s="116" t="s">
        <v>267</v>
      </c>
      <c r="D167" s="105" t="str">
        <f t="shared" si="30"/>
        <v>按图纸或甲方确认的工程量以m计算</v>
      </c>
      <c r="E167" s="106" t="s">
        <v>79</v>
      </c>
      <c r="F167" s="115" t="s">
        <v>96</v>
      </c>
      <c r="G167" s="118" t="s">
        <v>268</v>
      </c>
      <c r="H167" s="108"/>
      <c r="I167" s="109">
        <v>0.09</v>
      </c>
      <c r="J167" s="110">
        <f>ROUND(H167*(1+I167),2)</f>
        <v>0</v>
      </c>
      <c r="K167" s="111">
        <f>ROUND(G167*J167,2)</f>
        <v>0</v>
      </c>
      <c r="L167" s="107"/>
      <c r="M167" s="119"/>
    </row>
    <row r="168" s="75" customFormat="1" ht="36" outlineLevel="1" spans="1:13">
      <c r="A168" s="114">
        <v>5</v>
      </c>
      <c r="B168" s="115" t="s">
        <v>269</v>
      </c>
      <c r="C168" s="116" t="s">
        <v>270</v>
      </c>
      <c r="D168" s="105" t="str">
        <f t="shared" si="30"/>
        <v>按图纸或甲方确认的工程量以系统计算</v>
      </c>
      <c r="E168" s="106" t="s">
        <v>79</v>
      </c>
      <c r="F168" s="115" t="s">
        <v>271</v>
      </c>
      <c r="G168" s="118" t="s">
        <v>81</v>
      </c>
      <c r="H168" s="108"/>
      <c r="I168" s="109">
        <v>0.09</v>
      </c>
      <c r="J168" s="110">
        <f>ROUND(H168*(1+I168),2)</f>
        <v>0</v>
      </c>
      <c r="K168" s="111">
        <f>ROUND(G168*J168,2)</f>
        <v>0</v>
      </c>
      <c r="L168" s="107"/>
      <c r="M168" s="119"/>
    </row>
    <row r="169" s="75" customFormat="1" ht="24" outlineLevel="1" spans="1:13">
      <c r="A169" s="103" t="s">
        <v>272</v>
      </c>
      <c r="B169" s="41" t="s">
        <v>273</v>
      </c>
      <c r="C169" s="116" t="s">
        <v>76</v>
      </c>
      <c r="D169" s="117"/>
      <c r="E169" s="106"/>
      <c r="F169" s="115" t="s">
        <v>76</v>
      </c>
      <c r="G169" s="118" t="s">
        <v>76</v>
      </c>
      <c r="H169" s="108"/>
      <c r="I169" s="109"/>
      <c r="J169" s="110"/>
      <c r="K169" s="111"/>
      <c r="L169" s="107"/>
      <c r="M169" s="119"/>
    </row>
    <row r="170" s="75" customFormat="1" ht="78.75" outlineLevel="1" spans="1:13">
      <c r="A170" s="114">
        <v>1</v>
      </c>
      <c r="B170" s="115" t="s">
        <v>274</v>
      </c>
      <c r="C170" s="116" t="s">
        <v>275</v>
      </c>
      <c r="D170" s="105" t="str">
        <f t="shared" ref="D170:D187" si="31">IF(F170="","","按图纸或甲方确认的工程量以"&amp;F170&amp;"计算")</f>
        <v>按图纸或甲方确认的工程量以套计算</v>
      </c>
      <c r="E170" s="106" t="s">
        <v>79</v>
      </c>
      <c r="F170" s="115" t="s">
        <v>80</v>
      </c>
      <c r="G170" s="118" t="s">
        <v>81</v>
      </c>
      <c r="H170" s="108"/>
      <c r="I170" s="109">
        <v>0.09</v>
      </c>
      <c r="J170" s="110">
        <f t="shared" ref="J170:J192" si="32">ROUND(H170*(1+I170),2)</f>
        <v>0</v>
      </c>
      <c r="K170" s="111">
        <f t="shared" ref="K170:K192" si="33">ROUND(G170*J170,2)</f>
        <v>0</v>
      </c>
      <c r="L170" s="107"/>
      <c r="M170" s="119"/>
    </row>
    <row r="171" s="75" customFormat="1" ht="157.5" outlineLevel="1" spans="1:13">
      <c r="A171" s="114">
        <v>2</v>
      </c>
      <c r="B171" s="115" t="s">
        <v>276</v>
      </c>
      <c r="C171" s="116" t="s">
        <v>277</v>
      </c>
      <c r="D171" s="105" t="str">
        <f t="shared" si="31"/>
        <v>按图纸或甲方确认的工程量以套计算</v>
      </c>
      <c r="E171" s="106" t="s">
        <v>79</v>
      </c>
      <c r="F171" s="115" t="s">
        <v>80</v>
      </c>
      <c r="G171" s="118" t="s">
        <v>81</v>
      </c>
      <c r="H171" s="108"/>
      <c r="I171" s="109">
        <v>0.09</v>
      </c>
      <c r="J171" s="110">
        <f t="shared" si="32"/>
        <v>0</v>
      </c>
      <c r="K171" s="111">
        <f t="shared" si="33"/>
        <v>0</v>
      </c>
      <c r="L171" s="121"/>
      <c r="M171" s="119"/>
    </row>
    <row r="172" s="75" customFormat="1" ht="90" outlineLevel="1" spans="1:13">
      <c r="A172" s="114">
        <v>3</v>
      </c>
      <c r="B172" s="115" t="s">
        <v>278</v>
      </c>
      <c r="C172" s="116" t="s">
        <v>279</v>
      </c>
      <c r="D172" s="105" t="str">
        <f t="shared" si="31"/>
        <v>按图纸或甲方确认的工程量以台计算</v>
      </c>
      <c r="E172" s="106" t="s">
        <v>79</v>
      </c>
      <c r="F172" s="115" t="s">
        <v>89</v>
      </c>
      <c r="G172" s="118" t="s">
        <v>81</v>
      </c>
      <c r="H172" s="108"/>
      <c r="I172" s="109">
        <v>0.09</v>
      </c>
      <c r="J172" s="110">
        <f t="shared" si="32"/>
        <v>0</v>
      </c>
      <c r="K172" s="111">
        <f t="shared" si="33"/>
        <v>0</v>
      </c>
      <c r="L172" s="107"/>
      <c r="M172" s="119"/>
    </row>
    <row r="173" s="75" customFormat="1" ht="56.25" outlineLevel="1" spans="1:13">
      <c r="A173" s="114">
        <v>4</v>
      </c>
      <c r="B173" s="115" t="s">
        <v>280</v>
      </c>
      <c r="C173" s="116" t="s">
        <v>281</v>
      </c>
      <c r="D173" s="105" t="str">
        <f t="shared" si="31"/>
        <v>按图纸或甲方确认的工程量以台计算</v>
      </c>
      <c r="E173" s="106" t="s">
        <v>79</v>
      </c>
      <c r="F173" s="115" t="s">
        <v>89</v>
      </c>
      <c r="G173" s="118" t="s">
        <v>81</v>
      </c>
      <c r="H173" s="108"/>
      <c r="I173" s="109">
        <v>0.09</v>
      </c>
      <c r="J173" s="110">
        <f t="shared" si="32"/>
        <v>0</v>
      </c>
      <c r="K173" s="111">
        <f t="shared" si="33"/>
        <v>0</v>
      </c>
      <c r="L173" s="107"/>
      <c r="M173" s="119"/>
    </row>
    <row r="174" s="75" customFormat="1" ht="45" outlineLevel="1" spans="1:13">
      <c r="A174" s="114">
        <v>5</v>
      </c>
      <c r="B174" s="115" t="s">
        <v>282</v>
      </c>
      <c r="C174" s="116" t="s">
        <v>283</v>
      </c>
      <c r="D174" s="105" t="str">
        <f t="shared" si="31"/>
        <v>按图纸或甲方确认的工程量以个计算</v>
      </c>
      <c r="E174" s="106" t="s">
        <v>79</v>
      </c>
      <c r="F174" s="115" t="s">
        <v>116</v>
      </c>
      <c r="G174" s="118" t="s">
        <v>262</v>
      </c>
      <c r="H174" s="108"/>
      <c r="I174" s="109">
        <v>0.09</v>
      </c>
      <c r="J174" s="110">
        <f t="shared" si="32"/>
        <v>0</v>
      </c>
      <c r="K174" s="111">
        <f t="shared" si="33"/>
        <v>0</v>
      </c>
      <c r="L174" s="121"/>
      <c r="M174" s="119"/>
    </row>
    <row r="175" s="75" customFormat="1" ht="45" outlineLevel="1" spans="1:13">
      <c r="A175" s="114">
        <v>6</v>
      </c>
      <c r="B175" s="115" t="s">
        <v>284</v>
      </c>
      <c r="C175" s="116" t="s">
        <v>285</v>
      </c>
      <c r="D175" s="105" t="str">
        <f t="shared" si="31"/>
        <v>按图纸或甲方确认的工程量以套计算</v>
      </c>
      <c r="E175" s="106" t="s">
        <v>79</v>
      </c>
      <c r="F175" s="115" t="s">
        <v>80</v>
      </c>
      <c r="G175" s="118" t="s">
        <v>286</v>
      </c>
      <c r="H175" s="108"/>
      <c r="I175" s="109">
        <v>0.09</v>
      </c>
      <c r="J175" s="110">
        <f t="shared" si="32"/>
        <v>0</v>
      </c>
      <c r="K175" s="111">
        <f t="shared" si="33"/>
        <v>0</v>
      </c>
      <c r="L175" s="121"/>
      <c r="M175" s="119"/>
    </row>
    <row r="176" s="75" customFormat="1" ht="45" outlineLevel="1" spans="1:13">
      <c r="A176" s="114">
        <v>7</v>
      </c>
      <c r="B176" s="115" t="s">
        <v>287</v>
      </c>
      <c r="C176" s="116" t="s">
        <v>288</v>
      </c>
      <c r="D176" s="105" t="str">
        <f t="shared" si="31"/>
        <v>按图纸或甲方确认的工程量以套计算</v>
      </c>
      <c r="E176" s="106" t="s">
        <v>79</v>
      </c>
      <c r="F176" s="115" t="s">
        <v>80</v>
      </c>
      <c r="G176" s="118" t="s">
        <v>113</v>
      </c>
      <c r="H176" s="108"/>
      <c r="I176" s="109">
        <v>0.09</v>
      </c>
      <c r="J176" s="110">
        <f t="shared" si="32"/>
        <v>0</v>
      </c>
      <c r="K176" s="111">
        <f t="shared" si="33"/>
        <v>0</v>
      </c>
      <c r="L176" s="121"/>
      <c r="M176" s="119"/>
    </row>
    <row r="177" s="75" customFormat="1" ht="36" outlineLevel="1" spans="1:13">
      <c r="A177" s="114">
        <v>8</v>
      </c>
      <c r="B177" s="115" t="s">
        <v>289</v>
      </c>
      <c r="C177" s="116" t="s">
        <v>290</v>
      </c>
      <c r="D177" s="105" t="str">
        <f t="shared" si="31"/>
        <v>按图纸或甲方确认的工程量以套计算</v>
      </c>
      <c r="E177" s="106" t="s">
        <v>79</v>
      </c>
      <c r="F177" s="115" t="s">
        <v>80</v>
      </c>
      <c r="G177" s="118" t="s">
        <v>86</v>
      </c>
      <c r="H177" s="108"/>
      <c r="I177" s="109">
        <v>0.09</v>
      </c>
      <c r="J177" s="110">
        <f t="shared" si="32"/>
        <v>0</v>
      </c>
      <c r="K177" s="111">
        <f t="shared" si="33"/>
        <v>0</v>
      </c>
      <c r="L177" s="107"/>
      <c r="M177" s="119"/>
    </row>
    <row r="178" s="75" customFormat="1" ht="36" outlineLevel="1" spans="1:13">
      <c r="A178" s="114">
        <v>9</v>
      </c>
      <c r="B178" s="115" t="s">
        <v>291</v>
      </c>
      <c r="C178" s="116" t="s">
        <v>292</v>
      </c>
      <c r="D178" s="105" t="str">
        <f t="shared" si="31"/>
        <v>按图纸或甲方确认的工程量以套计算</v>
      </c>
      <c r="E178" s="106" t="s">
        <v>79</v>
      </c>
      <c r="F178" s="115" t="s">
        <v>80</v>
      </c>
      <c r="G178" s="118" t="s">
        <v>81</v>
      </c>
      <c r="H178" s="108"/>
      <c r="I178" s="109">
        <v>0.09</v>
      </c>
      <c r="J178" s="110">
        <f t="shared" si="32"/>
        <v>0</v>
      </c>
      <c r="K178" s="111">
        <f t="shared" si="33"/>
        <v>0</v>
      </c>
      <c r="L178" s="121"/>
      <c r="M178" s="119"/>
    </row>
    <row r="179" s="75" customFormat="1" ht="45" outlineLevel="1" spans="1:13">
      <c r="A179" s="114">
        <v>10</v>
      </c>
      <c r="B179" s="115" t="s">
        <v>293</v>
      </c>
      <c r="C179" s="116" t="s">
        <v>294</v>
      </c>
      <c r="D179" s="105" t="str">
        <f t="shared" si="31"/>
        <v>按图纸或甲方确认的工程量以套计算</v>
      </c>
      <c r="E179" s="106" t="s">
        <v>79</v>
      </c>
      <c r="F179" s="115" t="s">
        <v>80</v>
      </c>
      <c r="G179" s="118" t="s">
        <v>86</v>
      </c>
      <c r="H179" s="108"/>
      <c r="I179" s="109">
        <v>0.09</v>
      </c>
      <c r="J179" s="110">
        <f t="shared" si="32"/>
        <v>0</v>
      </c>
      <c r="K179" s="111">
        <f t="shared" si="33"/>
        <v>0</v>
      </c>
      <c r="L179" s="107"/>
      <c r="M179" s="119"/>
    </row>
    <row r="180" s="75" customFormat="1" ht="101.25" outlineLevel="1" spans="1:13">
      <c r="A180" s="114">
        <v>11</v>
      </c>
      <c r="B180" s="115" t="s">
        <v>295</v>
      </c>
      <c r="C180" s="116" t="s">
        <v>296</v>
      </c>
      <c r="D180" s="105" t="str">
        <f t="shared" si="31"/>
        <v>按图纸或甲方确认的工程量以套计算</v>
      </c>
      <c r="E180" s="106" t="s">
        <v>79</v>
      </c>
      <c r="F180" s="115" t="s">
        <v>80</v>
      </c>
      <c r="G180" s="118" t="s">
        <v>81</v>
      </c>
      <c r="H180" s="108"/>
      <c r="I180" s="109">
        <v>0.09</v>
      </c>
      <c r="J180" s="110">
        <f t="shared" si="32"/>
        <v>0</v>
      </c>
      <c r="K180" s="111">
        <f t="shared" si="33"/>
        <v>0</v>
      </c>
      <c r="L180" s="107"/>
      <c r="M180" s="119"/>
    </row>
    <row r="181" s="75" customFormat="1" ht="45" outlineLevel="1" spans="1:13">
      <c r="A181" s="114">
        <v>12</v>
      </c>
      <c r="B181" s="115" t="s">
        <v>297</v>
      </c>
      <c r="C181" s="116" t="s">
        <v>298</v>
      </c>
      <c r="D181" s="105" t="str">
        <f t="shared" si="31"/>
        <v>按图纸或甲方确认的工程量以套计算</v>
      </c>
      <c r="E181" s="106" t="s">
        <v>79</v>
      </c>
      <c r="F181" s="115" t="s">
        <v>80</v>
      </c>
      <c r="G181" s="118" t="s">
        <v>86</v>
      </c>
      <c r="H181" s="108"/>
      <c r="I181" s="109">
        <v>0.09</v>
      </c>
      <c r="J181" s="110">
        <f t="shared" si="32"/>
        <v>0</v>
      </c>
      <c r="K181" s="111">
        <f t="shared" si="33"/>
        <v>0</v>
      </c>
      <c r="L181" s="121"/>
      <c r="M181" s="119"/>
    </row>
    <row r="182" s="75" customFormat="1" ht="45" outlineLevel="1" spans="1:13">
      <c r="A182" s="114">
        <v>13</v>
      </c>
      <c r="B182" s="115" t="s">
        <v>299</v>
      </c>
      <c r="C182" s="116" t="s">
        <v>300</v>
      </c>
      <c r="D182" s="105" t="str">
        <f t="shared" si="31"/>
        <v>按图纸或甲方确认的工程量以套计算</v>
      </c>
      <c r="E182" s="106" t="s">
        <v>79</v>
      </c>
      <c r="F182" s="115" t="s">
        <v>80</v>
      </c>
      <c r="G182" s="118" t="s">
        <v>86</v>
      </c>
      <c r="H182" s="108"/>
      <c r="I182" s="109">
        <v>0.09</v>
      </c>
      <c r="J182" s="110">
        <f t="shared" si="32"/>
        <v>0</v>
      </c>
      <c r="K182" s="111">
        <f t="shared" si="33"/>
        <v>0</v>
      </c>
      <c r="L182" s="107"/>
      <c r="M182" s="119"/>
    </row>
    <row r="183" s="75" customFormat="1" ht="45" outlineLevel="1" spans="1:13">
      <c r="A183" s="114">
        <v>14</v>
      </c>
      <c r="B183" s="115" t="s">
        <v>98</v>
      </c>
      <c r="C183" s="116" t="s">
        <v>301</v>
      </c>
      <c r="D183" s="105" t="str">
        <f t="shared" si="31"/>
        <v>按图纸或甲方确认的工程量以m计算</v>
      </c>
      <c r="E183" s="106" t="s">
        <v>79</v>
      </c>
      <c r="F183" s="115" t="s">
        <v>96</v>
      </c>
      <c r="G183" s="118" t="s">
        <v>121</v>
      </c>
      <c r="H183" s="108"/>
      <c r="I183" s="109">
        <v>0.09</v>
      </c>
      <c r="J183" s="110">
        <f t="shared" si="32"/>
        <v>0</v>
      </c>
      <c r="K183" s="111">
        <f t="shared" si="33"/>
        <v>0</v>
      </c>
      <c r="L183" s="107"/>
      <c r="M183" s="119"/>
    </row>
    <row r="184" s="75" customFormat="1" ht="45" outlineLevel="1" spans="1:13">
      <c r="A184" s="114">
        <v>15</v>
      </c>
      <c r="B184" s="115" t="s">
        <v>98</v>
      </c>
      <c r="C184" s="116" t="s">
        <v>302</v>
      </c>
      <c r="D184" s="105" t="str">
        <f t="shared" si="31"/>
        <v>按图纸或甲方确认的工程量以m计算</v>
      </c>
      <c r="E184" s="106" t="s">
        <v>79</v>
      </c>
      <c r="F184" s="115" t="s">
        <v>96</v>
      </c>
      <c r="G184" s="118" t="s">
        <v>184</v>
      </c>
      <c r="H184" s="108"/>
      <c r="I184" s="109">
        <v>0.09</v>
      </c>
      <c r="J184" s="110">
        <f t="shared" si="32"/>
        <v>0</v>
      </c>
      <c r="K184" s="111">
        <f t="shared" si="33"/>
        <v>0</v>
      </c>
      <c r="L184" s="107"/>
      <c r="M184" s="119"/>
    </row>
    <row r="185" s="75" customFormat="1" ht="45" outlineLevel="1" spans="1:13">
      <c r="A185" s="114">
        <v>16</v>
      </c>
      <c r="B185" s="115" t="s">
        <v>98</v>
      </c>
      <c r="C185" s="116" t="s">
        <v>303</v>
      </c>
      <c r="D185" s="105" t="str">
        <f t="shared" si="31"/>
        <v>按图纸或甲方确认的工程量以m计算</v>
      </c>
      <c r="E185" s="106" t="s">
        <v>79</v>
      </c>
      <c r="F185" s="115" t="s">
        <v>96</v>
      </c>
      <c r="G185" s="118" t="s">
        <v>304</v>
      </c>
      <c r="H185" s="108"/>
      <c r="I185" s="109">
        <v>0.09</v>
      </c>
      <c r="J185" s="110">
        <f t="shared" si="32"/>
        <v>0</v>
      </c>
      <c r="K185" s="111">
        <f t="shared" si="33"/>
        <v>0</v>
      </c>
      <c r="L185" s="107"/>
      <c r="M185" s="119"/>
    </row>
    <row r="186" s="75" customFormat="1" ht="45" outlineLevel="1" spans="1:13">
      <c r="A186" s="114">
        <v>17</v>
      </c>
      <c r="B186" s="115" t="s">
        <v>98</v>
      </c>
      <c r="C186" s="116" t="s">
        <v>305</v>
      </c>
      <c r="D186" s="105" t="str">
        <f t="shared" si="31"/>
        <v>按图纸或甲方确认的工程量以m计算</v>
      </c>
      <c r="E186" s="106" t="s">
        <v>79</v>
      </c>
      <c r="F186" s="115" t="s">
        <v>96</v>
      </c>
      <c r="G186" s="118" t="s">
        <v>121</v>
      </c>
      <c r="H186" s="108"/>
      <c r="I186" s="109">
        <v>0.09</v>
      </c>
      <c r="J186" s="110">
        <f t="shared" si="32"/>
        <v>0</v>
      </c>
      <c r="K186" s="111">
        <f t="shared" si="33"/>
        <v>0</v>
      </c>
      <c r="L186" s="107"/>
      <c r="M186" s="119"/>
    </row>
    <row r="187" s="75" customFormat="1" ht="36" outlineLevel="1" spans="1:13">
      <c r="A187" s="114">
        <v>18</v>
      </c>
      <c r="B187" s="115" t="s">
        <v>306</v>
      </c>
      <c r="C187" s="116" t="s">
        <v>307</v>
      </c>
      <c r="D187" s="105" t="str">
        <f t="shared" si="31"/>
        <v>按图纸或甲方确认的工程量以点计算</v>
      </c>
      <c r="E187" s="106" t="s">
        <v>79</v>
      </c>
      <c r="F187" s="115" t="s">
        <v>243</v>
      </c>
      <c r="G187" s="118" t="s">
        <v>308</v>
      </c>
      <c r="H187" s="108"/>
      <c r="I187" s="109">
        <v>0.09</v>
      </c>
      <c r="J187" s="110">
        <f t="shared" si="32"/>
        <v>0</v>
      </c>
      <c r="K187" s="111">
        <f t="shared" si="33"/>
        <v>0</v>
      </c>
      <c r="L187" s="107"/>
      <c r="M187" s="119"/>
    </row>
    <row r="188" s="75" customFormat="1" ht="12" outlineLevel="1" spans="1:13">
      <c r="A188" s="103" t="s">
        <v>309</v>
      </c>
      <c r="B188" s="41" t="s">
        <v>310</v>
      </c>
      <c r="C188" s="116" t="s">
        <v>76</v>
      </c>
      <c r="D188" s="117"/>
      <c r="E188" s="106"/>
      <c r="F188" s="115" t="s">
        <v>76</v>
      </c>
      <c r="G188" s="118" t="s">
        <v>76</v>
      </c>
      <c r="H188" s="108"/>
      <c r="I188" s="109"/>
      <c r="J188" s="110"/>
      <c r="K188" s="111"/>
      <c r="L188" s="107"/>
      <c r="M188" s="119"/>
    </row>
    <row r="189" s="75" customFormat="1" ht="56.25" outlineLevel="1" spans="1:13">
      <c r="A189" s="114">
        <v>1</v>
      </c>
      <c r="B189" s="115" t="s">
        <v>311</v>
      </c>
      <c r="C189" s="116" t="s">
        <v>312</v>
      </c>
      <c r="D189" s="105" t="str">
        <f t="shared" ref="D189:D192" si="34">IF(F189="","","按图纸或甲方确认的工程量以"&amp;F189&amp;"计算")</f>
        <v>按图纸或甲方确认的工程量以套计算</v>
      </c>
      <c r="E189" s="106" t="s">
        <v>79</v>
      </c>
      <c r="F189" s="115" t="s">
        <v>80</v>
      </c>
      <c r="G189" s="118" t="s">
        <v>81</v>
      </c>
      <c r="H189" s="108"/>
      <c r="I189" s="109">
        <v>0.09</v>
      </c>
      <c r="J189" s="110">
        <f t="shared" si="32"/>
        <v>0</v>
      </c>
      <c r="K189" s="111">
        <f t="shared" si="33"/>
        <v>0</v>
      </c>
      <c r="L189" s="107"/>
      <c r="M189" s="119"/>
    </row>
    <row r="190" s="75" customFormat="1" ht="67.5" outlineLevel="1" spans="1:13">
      <c r="A190" s="114">
        <v>2</v>
      </c>
      <c r="B190" s="115" t="s">
        <v>313</v>
      </c>
      <c r="C190" s="116" t="s">
        <v>314</v>
      </c>
      <c r="D190" s="105" t="str">
        <f t="shared" si="34"/>
        <v>按图纸或甲方确认的工程量以台计算</v>
      </c>
      <c r="E190" s="106" t="s">
        <v>79</v>
      </c>
      <c r="F190" s="115" t="s">
        <v>89</v>
      </c>
      <c r="G190" s="118" t="s">
        <v>86</v>
      </c>
      <c r="H190" s="108"/>
      <c r="I190" s="109">
        <v>0.09</v>
      </c>
      <c r="J190" s="110">
        <f t="shared" si="32"/>
        <v>0</v>
      </c>
      <c r="K190" s="111">
        <f t="shared" si="33"/>
        <v>0</v>
      </c>
      <c r="L190" s="107"/>
      <c r="M190" s="119"/>
    </row>
    <row r="191" s="75" customFormat="1" ht="56.25" outlineLevel="1" spans="1:13">
      <c r="A191" s="114">
        <v>3</v>
      </c>
      <c r="B191" s="115" t="s">
        <v>315</v>
      </c>
      <c r="C191" s="116" t="s">
        <v>316</v>
      </c>
      <c r="D191" s="105" t="str">
        <f t="shared" si="34"/>
        <v>按图纸或甲方确认的工程量以台计算</v>
      </c>
      <c r="E191" s="106" t="s">
        <v>79</v>
      </c>
      <c r="F191" s="115" t="s">
        <v>89</v>
      </c>
      <c r="G191" s="118" t="s">
        <v>262</v>
      </c>
      <c r="H191" s="108"/>
      <c r="I191" s="109">
        <v>0.09</v>
      </c>
      <c r="J191" s="110">
        <f t="shared" si="32"/>
        <v>0</v>
      </c>
      <c r="K191" s="111">
        <f t="shared" si="33"/>
        <v>0</v>
      </c>
      <c r="L191" s="107"/>
      <c r="M191" s="119"/>
    </row>
    <row r="192" s="75" customFormat="1" ht="36" outlineLevel="1" spans="1:13">
      <c r="A192" s="114">
        <v>4</v>
      </c>
      <c r="B192" s="115" t="s">
        <v>306</v>
      </c>
      <c r="C192" s="116" t="s">
        <v>317</v>
      </c>
      <c r="D192" s="105" t="str">
        <f t="shared" si="34"/>
        <v>按图纸或甲方确认的工程量以点计算</v>
      </c>
      <c r="E192" s="106" t="s">
        <v>79</v>
      </c>
      <c r="F192" s="115" t="s">
        <v>243</v>
      </c>
      <c r="G192" s="118" t="s">
        <v>262</v>
      </c>
      <c r="H192" s="108"/>
      <c r="I192" s="109">
        <v>0.09</v>
      </c>
      <c r="J192" s="110">
        <f t="shared" si="32"/>
        <v>0</v>
      </c>
      <c r="K192" s="111">
        <f t="shared" si="33"/>
        <v>0</v>
      </c>
      <c r="L192" s="107"/>
      <c r="M192" s="119"/>
    </row>
    <row r="193" s="75" customFormat="1" ht="12" outlineLevel="1" spans="1:13">
      <c r="A193" s="103" t="s">
        <v>318</v>
      </c>
      <c r="B193" s="41" t="s">
        <v>319</v>
      </c>
      <c r="C193" s="116" t="s">
        <v>76</v>
      </c>
      <c r="D193" s="117"/>
      <c r="E193" s="106"/>
      <c r="F193" s="115" t="s">
        <v>76</v>
      </c>
      <c r="G193" s="118" t="s">
        <v>76</v>
      </c>
      <c r="H193" s="108"/>
      <c r="I193" s="109"/>
      <c r="J193" s="110"/>
      <c r="K193" s="111"/>
      <c r="L193" s="107"/>
      <c r="M193" s="119"/>
    </row>
    <row r="194" s="75" customFormat="1" ht="90" outlineLevel="1" spans="1:13">
      <c r="A194" s="114">
        <v>1</v>
      </c>
      <c r="B194" s="115" t="s">
        <v>320</v>
      </c>
      <c r="C194" s="116" t="s">
        <v>321</v>
      </c>
      <c r="D194" s="105" t="str">
        <f t="shared" ref="D194:D205" si="35">IF(F194="","","按图纸或甲方确认的工程量以"&amp;F194&amp;"计算")</f>
        <v>按图纸或甲方确认的工程量以台计算</v>
      </c>
      <c r="E194" s="106" t="s">
        <v>79</v>
      </c>
      <c r="F194" s="115" t="s">
        <v>89</v>
      </c>
      <c r="G194" s="118" t="s">
        <v>322</v>
      </c>
      <c r="H194" s="108"/>
      <c r="I194" s="109">
        <v>0.09</v>
      </c>
      <c r="J194" s="110">
        <f t="shared" ref="J194:J205" si="36">ROUND(H194*(1+I194),2)</f>
        <v>0</v>
      </c>
      <c r="K194" s="111">
        <f t="shared" ref="K194:K205" si="37">ROUND(G194*J194,2)</f>
        <v>0</v>
      </c>
      <c r="L194" s="107"/>
      <c r="M194" s="119"/>
    </row>
    <row r="195" s="75" customFormat="1" ht="168.75" outlineLevel="1" spans="1:13">
      <c r="A195" s="114">
        <v>2</v>
      </c>
      <c r="B195" s="115" t="s">
        <v>323</v>
      </c>
      <c r="C195" s="116" t="s">
        <v>324</v>
      </c>
      <c r="D195" s="105" t="str">
        <f t="shared" si="35"/>
        <v>按图纸或甲方确认的工程量以台计算</v>
      </c>
      <c r="E195" s="106" t="s">
        <v>79</v>
      </c>
      <c r="F195" s="115" t="s">
        <v>89</v>
      </c>
      <c r="G195" s="118" t="s">
        <v>86</v>
      </c>
      <c r="H195" s="108"/>
      <c r="I195" s="109">
        <v>0.09</v>
      </c>
      <c r="J195" s="110">
        <f t="shared" si="36"/>
        <v>0</v>
      </c>
      <c r="K195" s="111">
        <f t="shared" si="37"/>
        <v>0</v>
      </c>
      <c r="L195" s="107"/>
      <c r="M195" s="119"/>
    </row>
    <row r="196" s="75" customFormat="1" ht="36" outlineLevel="1" spans="1:13">
      <c r="A196" s="114">
        <v>3</v>
      </c>
      <c r="B196" s="115" t="s">
        <v>306</v>
      </c>
      <c r="C196" s="116" t="s">
        <v>325</v>
      </c>
      <c r="D196" s="105" t="str">
        <f t="shared" si="35"/>
        <v>按图纸或甲方确认的工程量以台计算</v>
      </c>
      <c r="E196" s="106" t="s">
        <v>79</v>
      </c>
      <c r="F196" s="115" t="s">
        <v>89</v>
      </c>
      <c r="G196" s="118" t="s">
        <v>326</v>
      </c>
      <c r="H196" s="108"/>
      <c r="I196" s="109">
        <v>0.09</v>
      </c>
      <c r="J196" s="110">
        <f t="shared" si="36"/>
        <v>0</v>
      </c>
      <c r="K196" s="111">
        <f t="shared" si="37"/>
        <v>0</v>
      </c>
      <c r="L196" s="107"/>
      <c r="M196" s="119"/>
    </row>
    <row r="197" s="75" customFormat="1" ht="56.25" outlineLevel="1" spans="1:13">
      <c r="A197" s="114">
        <v>4</v>
      </c>
      <c r="B197" s="115" t="s">
        <v>327</v>
      </c>
      <c r="C197" s="116" t="s">
        <v>328</v>
      </c>
      <c r="D197" s="105" t="str">
        <f t="shared" si="35"/>
        <v>按图纸或甲方确认的工程量以台计算</v>
      </c>
      <c r="E197" s="106" t="s">
        <v>79</v>
      </c>
      <c r="F197" s="115" t="s">
        <v>89</v>
      </c>
      <c r="G197" s="118" t="s">
        <v>86</v>
      </c>
      <c r="H197" s="108"/>
      <c r="I197" s="109">
        <v>0.09</v>
      </c>
      <c r="J197" s="110">
        <f t="shared" si="36"/>
        <v>0</v>
      </c>
      <c r="K197" s="111">
        <f t="shared" si="37"/>
        <v>0</v>
      </c>
      <c r="L197" s="107"/>
      <c r="M197" s="119"/>
    </row>
    <row r="198" s="75" customFormat="1" ht="36" outlineLevel="1" spans="1:13">
      <c r="A198" s="114">
        <v>5</v>
      </c>
      <c r="B198" s="115" t="s">
        <v>329</v>
      </c>
      <c r="C198" s="116" t="s">
        <v>330</v>
      </c>
      <c r="D198" s="105" t="str">
        <f t="shared" si="35"/>
        <v>按图纸或甲方确认的工程量以套计算</v>
      </c>
      <c r="E198" s="106" t="s">
        <v>79</v>
      </c>
      <c r="F198" s="115" t="s">
        <v>80</v>
      </c>
      <c r="G198" s="118" t="s">
        <v>81</v>
      </c>
      <c r="H198" s="108"/>
      <c r="I198" s="109">
        <v>0.09</v>
      </c>
      <c r="J198" s="110">
        <f t="shared" si="36"/>
        <v>0</v>
      </c>
      <c r="K198" s="111">
        <f t="shared" si="37"/>
        <v>0</v>
      </c>
      <c r="L198" s="107"/>
      <c r="M198" s="119"/>
    </row>
    <row r="199" s="75" customFormat="1" ht="112.5" outlineLevel="1" spans="1:13">
      <c r="A199" s="114">
        <v>6</v>
      </c>
      <c r="B199" s="115" t="s">
        <v>331</v>
      </c>
      <c r="C199" s="116" t="s">
        <v>332</v>
      </c>
      <c r="D199" s="105" t="str">
        <f t="shared" si="35"/>
        <v>按图纸或甲方确认的工程量以台计算</v>
      </c>
      <c r="E199" s="106" t="s">
        <v>79</v>
      </c>
      <c r="F199" s="115" t="s">
        <v>89</v>
      </c>
      <c r="G199" s="118" t="s">
        <v>81</v>
      </c>
      <c r="H199" s="108"/>
      <c r="I199" s="109">
        <v>0.09</v>
      </c>
      <c r="J199" s="110">
        <f t="shared" si="36"/>
        <v>0</v>
      </c>
      <c r="K199" s="111">
        <f t="shared" si="37"/>
        <v>0</v>
      </c>
      <c r="L199" s="107"/>
      <c r="M199" s="119"/>
    </row>
    <row r="200" s="75" customFormat="1" ht="36" outlineLevel="1" spans="1:13">
      <c r="A200" s="114">
        <v>7</v>
      </c>
      <c r="B200" s="115" t="s">
        <v>333</v>
      </c>
      <c r="C200" s="116" t="s">
        <v>334</v>
      </c>
      <c r="D200" s="105" t="str">
        <f t="shared" si="35"/>
        <v>按图纸或甲方确认的工程量以块计算</v>
      </c>
      <c r="E200" s="106" t="s">
        <v>79</v>
      </c>
      <c r="F200" s="115" t="s">
        <v>335</v>
      </c>
      <c r="G200" s="118">
        <v>16</v>
      </c>
      <c r="H200" s="108"/>
      <c r="I200" s="109">
        <v>0.09</v>
      </c>
      <c r="J200" s="110">
        <f t="shared" si="36"/>
        <v>0</v>
      </c>
      <c r="K200" s="111">
        <f t="shared" si="37"/>
        <v>0</v>
      </c>
      <c r="L200" s="107"/>
      <c r="M200" s="119"/>
    </row>
    <row r="201" s="75" customFormat="1" ht="123.75" outlineLevel="1" spans="1:13">
      <c r="A201" s="114">
        <v>8</v>
      </c>
      <c r="B201" s="115" t="s">
        <v>336</v>
      </c>
      <c r="C201" s="116" t="s">
        <v>337</v>
      </c>
      <c r="D201" s="105" t="str">
        <f t="shared" si="35"/>
        <v>按图纸或甲方确认的工程量以台计算</v>
      </c>
      <c r="E201" s="106" t="s">
        <v>79</v>
      </c>
      <c r="F201" s="115" t="s">
        <v>89</v>
      </c>
      <c r="G201" s="118" t="s">
        <v>81</v>
      </c>
      <c r="H201" s="108"/>
      <c r="I201" s="109">
        <v>0.09</v>
      </c>
      <c r="J201" s="110">
        <f t="shared" si="36"/>
        <v>0</v>
      </c>
      <c r="K201" s="111">
        <f t="shared" si="37"/>
        <v>0</v>
      </c>
      <c r="L201" s="121"/>
      <c r="M201" s="119"/>
    </row>
    <row r="202" s="75" customFormat="1" ht="56.25" outlineLevel="1" spans="1:13">
      <c r="A202" s="114">
        <v>9</v>
      </c>
      <c r="B202" s="115" t="s">
        <v>338</v>
      </c>
      <c r="C202" s="116" t="s">
        <v>339</v>
      </c>
      <c r="D202" s="105" t="str">
        <f t="shared" si="35"/>
        <v>按图纸或甲方确认的工程量以台计算</v>
      </c>
      <c r="E202" s="106" t="s">
        <v>79</v>
      </c>
      <c r="F202" s="115" t="s">
        <v>89</v>
      </c>
      <c r="G202" s="118" t="s">
        <v>81</v>
      </c>
      <c r="H202" s="108"/>
      <c r="I202" s="109">
        <v>0.09</v>
      </c>
      <c r="J202" s="110">
        <f t="shared" si="36"/>
        <v>0</v>
      </c>
      <c r="K202" s="111">
        <f t="shared" si="37"/>
        <v>0</v>
      </c>
      <c r="L202" s="107"/>
      <c r="M202" s="119"/>
    </row>
    <row r="203" s="75" customFormat="1" ht="67.5" outlineLevel="1" spans="1:13">
      <c r="A203" s="114">
        <v>10</v>
      </c>
      <c r="B203" s="115" t="s">
        <v>340</v>
      </c>
      <c r="C203" s="116" t="s">
        <v>341</v>
      </c>
      <c r="D203" s="105" t="str">
        <f t="shared" si="35"/>
        <v>按图纸或甲方确认的工程量以台计算</v>
      </c>
      <c r="E203" s="106" t="s">
        <v>79</v>
      </c>
      <c r="F203" s="115" t="s">
        <v>89</v>
      </c>
      <c r="G203" s="118" t="s">
        <v>86</v>
      </c>
      <c r="H203" s="108"/>
      <c r="I203" s="109">
        <v>0.09</v>
      </c>
      <c r="J203" s="110">
        <f t="shared" si="36"/>
        <v>0</v>
      </c>
      <c r="K203" s="111">
        <f t="shared" si="37"/>
        <v>0</v>
      </c>
      <c r="L203" s="107"/>
      <c r="M203" s="119"/>
    </row>
    <row r="204" s="75" customFormat="1" ht="45" outlineLevel="1" spans="1:13">
      <c r="A204" s="114">
        <v>11</v>
      </c>
      <c r="B204" s="115" t="s">
        <v>98</v>
      </c>
      <c r="C204" s="116" t="s">
        <v>342</v>
      </c>
      <c r="D204" s="105" t="str">
        <f t="shared" si="35"/>
        <v>按图纸或甲方确认的工程量以m计算</v>
      </c>
      <c r="E204" s="106" t="s">
        <v>79</v>
      </c>
      <c r="F204" s="115" t="s">
        <v>96</v>
      </c>
      <c r="G204" s="118" t="s">
        <v>184</v>
      </c>
      <c r="H204" s="108"/>
      <c r="I204" s="109">
        <v>0.09</v>
      </c>
      <c r="J204" s="110">
        <f t="shared" si="36"/>
        <v>0</v>
      </c>
      <c r="K204" s="111">
        <f t="shared" si="37"/>
        <v>0</v>
      </c>
      <c r="L204" s="107"/>
      <c r="M204" s="119"/>
    </row>
    <row r="205" s="75" customFormat="1" ht="45" outlineLevel="1" spans="1:13">
      <c r="A205" s="114">
        <v>12</v>
      </c>
      <c r="B205" s="115" t="s">
        <v>98</v>
      </c>
      <c r="C205" s="116" t="s">
        <v>343</v>
      </c>
      <c r="D205" s="105" t="str">
        <f t="shared" si="35"/>
        <v>按图纸或甲方确认的工程量以m计算</v>
      </c>
      <c r="E205" s="106" t="s">
        <v>79</v>
      </c>
      <c r="F205" s="115" t="s">
        <v>96</v>
      </c>
      <c r="G205" s="118" t="s">
        <v>304</v>
      </c>
      <c r="H205" s="108"/>
      <c r="I205" s="109">
        <v>0.09</v>
      </c>
      <c r="J205" s="110">
        <f t="shared" si="36"/>
        <v>0</v>
      </c>
      <c r="K205" s="111">
        <f t="shared" si="37"/>
        <v>0</v>
      </c>
      <c r="L205" s="107"/>
      <c r="M205" s="119"/>
    </row>
    <row r="206" s="75" customFormat="1" ht="12" outlineLevel="1" spans="1:13">
      <c r="A206" s="103" t="s">
        <v>344</v>
      </c>
      <c r="B206" s="41" t="s">
        <v>345</v>
      </c>
      <c r="C206" s="116" t="s">
        <v>76</v>
      </c>
      <c r="D206" s="117"/>
      <c r="E206" s="106"/>
      <c r="F206" s="115" t="s">
        <v>76</v>
      </c>
      <c r="G206" s="118" t="s">
        <v>76</v>
      </c>
      <c r="H206" s="108"/>
      <c r="I206" s="109"/>
      <c r="J206" s="110"/>
      <c r="K206" s="111"/>
      <c r="L206" s="107"/>
      <c r="M206" s="119"/>
    </row>
    <row r="207" s="75" customFormat="1" ht="36" outlineLevel="1" spans="1:13">
      <c r="A207" s="114">
        <v>1</v>
      </c>
      <c r="B207" s="115" t="s">
        <v>346</v>
      </c>
      <c r="C207" s="116" t="s">
        <v>347</v>
      </c>
      <c r="D207" s="105" t="str">
        <f t="shared" ref="D207:D212" si="38">IF(F207="","","按图纸或甲方确认的工程量以"&amp;F207&amp;"计算")</f>
        <v>按图纸或甲方确认的工程量以个计算</v>
      </c>
      <c r="E207" s="106" t="s">
        <v>79</v>
      </c>
      <c r="F207" s="115" t="s">
        <v>116</v>
      </c>
      <c r="G207" s="118" t="s">
        <v>189</v>
      </c>
      <c r="H207" s="108"/>
      <c r="I207" s="109">
        <v>0.09</v>
      </c>
      <c r="J207" s="110">
        <f t="shared" ref="J207:J212" si="39">ROUND(H207*(1+I207),2)</f>
        <v>0</v>
      </c>
      <c r="K207" s="111">
        <f t="shared" ref="K207:K212" si="40">ROUND(G207*J207,2)</f>
        <v>0</v>
      </c>
      <c r="L207" s="121"/>
      <c r="M207" s="119"/>
    </row>
    <row r="208" s="75" customFormat="1" ht="45" outlineLevel="1" spans="1:13">
      <c r="A208" s="114">
        <v>2</v>
      </c>
      <c r="B208" s="115" t="s">
        <v>348</v>
      </c>
      <c r="C208" s="116" t="s">
        <v>349</v>
      </c>
      <c r="D208" s="105" t="str">
        <f t="shared" si="38"/>
        <v>按图纸或甲方确认的工程量以个计算</v>
      </c>
      <c r="E208" s="106" t="s">
        <v>79</v>
      </c>
      <c r="F208" s="115" t="s">
        <v>116</v>
      </c>
      <c r="G208" s="118" t="s">
        <v>81</v>
      </c>
      <c r="H208" s="108"/>
      <c r="I208" s="109">
        <v>0.09</v>
      </c>
      <c r="J208" s="110">
        <f t="shared" si="39"/>
        <v>0</v>
      </c>
      <c r="K208" s="111">
        <f t="shared" si="40"/>
        <v>0</v>
      </c>
      <c r="L208" s="121"/>
      <c r="M208" s="119"/>
    </row>
    <row r="209" s="75" customFormat="1" ht="45" outlineLevel="1" spans="1:13 16373:16382">
      <c r="A209" s="114">
        <v>3</v>
      </c>
      <c r="B209" s="115" t="s">
        <v>98</v>
      </c>
      <c r="C209" s="116" t="s">
        <v>342</v>
      </c>
      <c r="D209" s="105" t="str">
        <f t="shared" si="38"/>
        <v>按图纸或甲方确认的工程量以m计算</v>
      </c>
      <c r="E209" s="106" t="s">
        <v>79</v>
      </c>
      <c r="F209" s="115" t="s">
        <v>96</v>
      </c>
      <c r="G209" s="118" t="s">
        <v>184</v>
      </c>
      <c r="H209" s="108"/>
      <c r="I209" s="109">
        <v>0.09</v>
      </c>
      <c r="J209" s="110">
        <f t="shared" si="39"/>
        <v>0</v>
      </c>
      <c r="K209" s="111">
        <f t="shared" si="40"/>
        <v>0</v>
      </c>
      <c r="L209" s="107"/>
      <c r="M209" s="119"/>
    </row>
    <row r="210" s="75" customFormat="1" ht="45" outlineLevel="1" spans="1:13 16373:16382">
      <c r="A210" s="114">
        <v>4</v>
      </c>
      <c r="B210" s="115" t="s">
        <v>98</v>
      </c>
      <c r="C210" s="116" t="s">
        <v>350</v>
      </c>
      <c r="D210" s="105" t="str">
        <f t="shared" si="38"/>
        <v>按图纸或甲方确认的工程量以m计算</v>
      </c>
      <c r="E210" s="106" t="s">
        <v>79</v>
      </c>
      <c r="F210" s="115" t="s">
        <v>96</v>
      </c>
      <c r="G210" s="118" t="s">
        <v>184</v>
      </c>
      <c r="H210" s="108"/>
      <c r="I210" s="109">
        <v>0.09</v>
      </c>
      <c r="J210" s="110">
        <f t="shared" si="39"/>
        <v>0</v>
      </c>
      <c r="K210" s="111">
        <f t="shared" si="40"/>
        <v>0</v>
      </c>
      <c r="L210" s="107"/>
      <c r="M210" s="119"/>
    </row>
    <row r="211" s="75" customFormat="1" ht="45" outlineLevel="1" spans="1:13 16373:16382">
      <c r="A211" s="114">
        <v>5</v>
      </c>
      <c r="B211" s="115" t="s">
        <v>98</v>
      </c>
      <c r="C211" s="116" t="s">
        <v>351</v>
      </c>
      <c r="D211" s="105" t="str">
        <f t="shared" si="38"/>
        <v>按图纸或甲方确认的工程量以m计算</v>
      </c>
      <c r="E211" s="106" t="s">
        <v>79</v>
      </c>
      <c r="F211" s="115" t="s">
        <v>96</v>
      </c>
      <c r="G211" s="118" t="s">
        <v>184</v>
      </c>
      <c r="H211" s="108"/>
      <c r="I211" s="109">
        <v>0.09</v>
      </c>
      <c r="J211" s="110">
        <f t="shared" si="39"/>
        <v>0</v>
      </c>
      <c r="K211" s="111">
        <f t="shared" si="40"/>
        <v>0</v>
      </c>
      <c r="L211" s="107"/>
      <c r="M211" s="119"/>
    </row>
    <row r="212" s="75" customFormat="1" ht="36" outlineLevel="1" spans="1:13 16373:16382">
      <c r="A212" s="114">
        <v>6</v>
      </c>
      <c r="B212" s="115" t="s">
        <v>306</v>
      </c>
      <c r="C212" s="116" t="s">
        <v>352</v>
      </c>
      <c r="D212" s="105" t="str">
        <f t="shared" si="38"/>
        <v>按图纸或甲方确认的工程量以系统计算</v>
      </c>
      <c r="E212" s="106" t="s">
        <v>79</v>
      </c>
      <c r="F212" s="115" t="s">
        <v>271</v>
      </c>
      <c r="G212" s="118" t="s">
        <v>81</v>
      </c>
      <c r="H212" s="108"/>
      <c r="I212" s="109">
        <v>0.09</v>
      </c>
      <c r="J212" s="110">
        <f t="shared" si="39"/>
        <v>0</v>
      </c>
      <c r="K212" s="111">
        <f t="shared" si="40"/>
        <v>0</v>
      </c>
      <c r="L212" s="107"/>
      <c r="M212" s="119"/>
    </row>
    <row r="213" s="75" customFormat="1" ht="12" outlineLevel="1" spans="1:13 16373:16382">
      <c r="A213" s="103" t="s">
        <v>353</v>
      </c>
      <c r="B213" s="41" t="s">
        <v>354</v>
      </c>
      <c r="C213" s="116" t="s">
        <v>76</v>
      </c>
      <c r="D213" s="117"/>
      <c r="E213" s="106"/>
      <c r="F213" s="115" t="s">
        <v>76</v>
      </c>
      <c r="G213" s="118" t="s">
        <v>76</v>
      </c>
      <c r="H213" s="108"/>
      <c r="I213" s="109"/>
      <c r="J213" s="110"/>
      <c r="K213" s="111"/>
      <c r="L213" s="107"/>
      <c r="M213" s="119"/>
    </row>
    <row r="214" s="75" customFormat="1" ht="90" outlineLevel="1" spans="1:13 16373:16382">
      <c r="A214" s="114">
        <v>1</v>
      </c>
      <c r="B214" s="115" t="s">
        <v>355</v>
      </c>
      <c r="C214" s="116" t="s">
        <v>356</v>
      </c>
      <c r="D214" s="105" t="str">
        <f t="shared" ref="D214:D221" si="41">IF(F214="","","按图纸或甲方确认的工程量以"&amp;F214&amp;"计算")</f>
        <v>按图纸或甲方确认的工程量以台计算</v>
      </c>
      <c r="E214" s="106" t="s">
        <v>79</v>
      </c>
      <c r="F214" s="115" t="s">
        <v>89</v>
      </c>
      <c r="G214" s="118" t="s">
        <v>81</v>
      </c>
      <c r="H214" s="108"/>
      <c r="I214" s="109">
        <v>0.09</v>
      </c>
      <c r="J214" s="110">
        <f t="shared" ref="J214:J221" si="42">ROUND(H214*(1+I214),2)</f>
        <v>0</v>
      </c>
      <c r="K214" s="111">
        <f t="shared" ref="K214:K221" si="43">ROUND(G214*J214,2)</f>
        <v>0</v>
      </c>
      <c r="L214" s="107"/>
      <c r="M214" s="119"/>
    </row>
    <row r="215" s="75" customFormat="1" ht="67.5" outlineLevel="1" spans="1:13 16373:16382">
      <c r="A215" s="114">
        <v>2</v>
      </c>
      <c r="B215" s="115" t="s">
        <v>357</v>
      </c>
      <c r="C215" s="116" t="s">
        <v>358</v>
      </c>
      <c r="D215" s="105" t="str">
        <f t="shared" si="41"/>
        <v>按图纸或甲方确认的工程量以台计算</v>
      </c>
      <c r="E215" s="106" t="s">
        <v>79</v>
      </c>
      <c r="F215" s="115" t="s">
        <v>89</v>
      </c>
      <c r="G215" s="118" t="s">
        <v>81</v>
      </c>
      <c r="H215" s="108"/>
      <c r="I215" s="109">
        <v>0.09</v>
      </c>
      <c r="J215" s="110">
        <f t="shared" si="42"/>
        <v>0</v>
      </c>
      <c r="K215" s="111">
        <f t="shared" si="43"/>
        <v>0</v>
      </c>
      <c r="L215" s="107"/>
      <c r="M215" s="119"/>
    </row>
    <row r="216" s="75" customFormat="1" ht="45" outlineLevel="1" spans="1:13 16373:16382">
      <c r="A216" s="114">
        <v>3</v>
      </c>
      <c r="B216" s="115" t="s">
        <v>359</v>
      </c>
      <c r="C216" s="116" t="s">
        <v>360</v>
      </c>
      <c r="D216" s="105" t="str">
        <f t="shared" si="41"/>
        <v>按图纸或甲方确认的工程量以台计算</v>
      </c>
      <c r="E216" s="106" t="s">
        <v>79</v>
      </c>
      <c r="F216" s="115" t="s">
        <v>89</v>
      </c>
      <c r="G216" s="118" t="s">
        <v>81</v>
      </c>
      <c r="H216" s="108"/>
      <c r="I216" s="109">
        <v>0.09</v>
      </c>
      <c r="J216" s="110">
        <f t="shared" si="42"/>
        <v>0</v>
      </c>
      <c r="K216" s="111">
        <f t="shared" si="43"/>
        <v>0</v>
      </c>
      <c r="L216" s="107"/>
      <c r="M216" s="119"/>
    </row>
    <row r="217" s="75" customFormat="1" ht="36" outlineLevel="1" spans="1:13 16373:16382">
      <c r="A217" s="114">
        <v>4</v>
      </c>
      <c r="B217" s="115" t="s">
        <v>361</v>
      </c>
      <c r="C217" s="116" t="s">
        <v>362</v>
      </c>
      <c r="D217" s="105" t="str">
        <f t="shared" si="41"/>
        <v>按图纸或甲方确认的工程量以系统计算</v>
      </c>
      <c r="E217" s="106" t="s">
        <v>79</v>
      </c>
      <c r="F217" s="115" t="s">
        <v>271</v>
      </c>
      <c r="G217" s="118" t="s">
        <v>81</v>
      </c>
      <c r="H217" s="108"/>
      <c r="I217" s="109">
        <v>0.09</v>
      </c>
      <c r="J217" s="110">
        <f t="shared" si="42"/>
        <v>0</v>
      </c>
      <c r="K217" s="111">
        <f t="shared" si="43"/>
        <v>0</v>
      </c>
      <c r="L217" s="121"/>
      <c r="M217" s="119"/>
    </row>
    <row r="218" s="75" customFormat="1" ht="45" outlineLevel="1" spans="1:13 16373:16382">
      <c r="A218" s="114">
        <v>5</v>
      </c>
      <c r="B218" s="115" t="s">
        <v>363</v>
      </c>
      <c r="C218" s="116" t="s">
        <v>364</v>
      </c>
      <c r="D218" s="105" t="str">
        <f t="shared" si="41"/>
        <v>按图纸或甲方确认的工程量以m计算</v>
      </c>
      <c r="E218" s="106" t="s">
        <v>79</v>
      </c>
      <c r="F218" s="115" t="s">
        <v>96</v>
      </c>
      <c r="G218" s="118" t="s">
        <v>121</v>
      </c>
      <c r="H218" s="108"/>
      <c r="I218" s="109">
        <v>0.09</v>
      </c>
      <c r="J218" s="110">
        <f t="shared" si="42"/>
        <v>0</v>
      </c>
      <c r="K218" s="111">
        <f t="shared" si="43"/>
        <v>0</v>
      </c>
      <c r="L218" s="107"/>
      <c r="M218" s="119"/>
    </row>
    <row r="219" s="75" customFormat="1" ht="45" outlineLevel="1" spans="1:13 16373:16382">
      <c r="A219" s="114">
        <v>6</v>
      </c>
      <c r="B219" s="115" t="s">
        <v>363</v>
      </c>
      <c r="C219" s="116" t="s">
        <v>365</v>
      </c>
      <c r="D219" s="105" t="str">
        <f t="shared" si="41"/>
        <v>按图纸或甲方确认的工程量以m计算</v>
      </c>
      <c r="E219" s="106" t="s">
        <v>79</v>
      </c>
      <c r="F219" s="115" t="s">
        <v>96</v>
      </c>
      <c r="G219" s="118" t="s">
        <v>236</v>
      </c>
      <c r="H219" s="108"/>
      <c r="I219" s="109">
        <v>0.09</v>
      </c>
      <c r="J219" s="110">
        <f t="shared" si="42"/>
        <v>0</v>
      </c>
      <c r="K219" s="111">
        <f t="shared" si="43"/>
        <v>0</v>
      </c>
      <c r="L219" s="107"/>
      <c r="M219" s="119"/>
    </row>
    <row r="220" s="75" customFormat="1" ht="45" outlineLevel="1" spans="1:13 16373:16382">
      <c r="A220" s="114">
        <v>7</v>
      </c>
      <c r="B220" s="115" t="s">
        <v>363</v>
      </c>
      <c r="C220" s="116" t="s">
        <v>366</v>
      </c>
      <c r="D220" s="105" t="str">
        <f t="shared" si="41"/>
        <v>按图纸或甲方确认的工程量以m计算</v>
      </c>
      <c r="E220" s="106" t="s">
        <v>79</v>
      </c>
      <c r="F220" s="115" t="s">
        <v>96</v>
      </c>
      <c r="G220" s="118" t="s">
        <v>97</v>
      </c>
      <c r="H220" s="108"/>
      <c r="I220" s="109">
        <v>0.09</v>
      </c>
      <c r="J220" s="110">
        <f t="shared" si="42"/>
        <v>0</v>
      </c>
      <c r="K220" s="111">
        <f t="shared" si="43"/>
        <v>0</v>
      </c>
      <c r="L220" s="107"/>
      <c r="M220" s="119"/>
    </row>
    <row r="221" s="75" customFormat="1" ht="45" outlineLevel="1" spans="1:13 16373:16382">
      <c r="A221" s="114">
        <v>8</v>
      </c>
      <c r="B221" s="115" t="s">
        <v>363</v>
      </c>
      <c r="C221" s="116" t="s">
        <v>367</v>
      </c>
      <c r="D221" s="105" t="str">
        <f t="shared" si="41"/>
        <v>按图纸或甲方确认的工程量以m计算</v>
      </c>
      <c r="E221" s="106" t="s">
        <v>79</v>
      </c>
      <c r="F221" s="115" t="s">
        <v>96</v>
      </c>
      <c r="G221" s="118" t="s">
        <v>97</v>
      </c>
      <c r="H221" s="108"/>
      <c r="I221" s="109">
        <v>0.09</v>
      </c>
      <c r="J221" s="110">
        <f t="shared" si="42"/>
        <v>0</v>
      </c>
      <c r="K221" s="111">
        <f t="shared" si="43"/>
        <v>0</v>
      </c>
      <c r="L221" s="107"/>
      <c r="M221" s="125"/>
    </row>
    <row r="222" s="75" customFormat="1" ht="12" spans="1:13 16373:16382">
      <c r="A222" s="126" t="s">
        <v>368</v>
      </c>
      <c r="B222" s="41" t="s">
        <v>369</v>
      </c>
      <c r="C222" s="49"/>
      <c r="D222" s="49"/>
      <c r="E222" s="49"/>
      <c r="F222" s="115"/>
      <c r="G222" s="127"/>
      <c r="H222" s="128"/>
      <c r="I222" s="129"/>
      <c r="J222" s="128"/>
      <c r="K222" s="130">
        <v>50000</v>
      </c>
      <c r="L222" s="14"/>
      <c r="M222" s="99"/>
    </row>
    <row r="223" s="75" customFormat="1" ht="12" spans="1:13 16373:16382">
      <c r="A223" s="126" t="s">
        <v>370</v>
      </c>
      <c r="B223" s="41" t="s">
        <v>371</v>
      </c>
      <c r="C223" s="131" t="s">
        <v>372</v>
      </c>
      <c r="D223" s="131"/>
      <c r="E223" s="131"/>
      <c r="F223" s="41"/>
      <c r="G223" s="96"/>
      <c r="H223" s="132"/>
      <c r="I223" s="133"/>
      <c r="J223" s="128"/>
      <c r="K223" s="130">
        <f>SUM(K8:K222)</f>
        <v>50000</v>
      </c>
      <c r="L223" s="14"/>
      <c r="M223" s="99"/>
    </row>
    <row r="224" s="75" customFormat="1" ht="53" customHeight="1" spans="1:13 16373:16382">
      <c r="A224" s="134" t="s">
        <v>373</v>
      </c>
      <c r="B224" s="135"/>
      <c r="C224" s="135"/>
      <c r="D224" s="135"/>
      <c r="E224" s="135"/>
      <c r="F224" s="135"/>
      <c r="G224" s="136"/>
      <c r="H224" s="137"/>
      <c r="I224" s="135"/>
      <c r="J224" s="137"/>
      <c r="K224" s="137"/>
      <c r="L224" s="138"/>
      <c r="M224" s="139"/>
      <c r="XES224" s="81"/>
      <c r="XET224" s="81"/>
      <c r="XEU224" s="81"/>
      <c r="XEV224" s="81"/>
      <c r="XEW224" s="81"/>
      <c r="XEX224" s="81"/>
      <c r="XEY224" s="81"/>
      <c r="XEZ224" s="81"/>
      <c r="XFA224" s="81"/>
      <c r="XFB224" s="81"/>
    </row>
  </sheetData>
  <sheetProtection algorithmName="SHA-512" hashValue="fV75O+TqF1dOBA4okOW7dGjFFOvM1CF3EfPnTECvyVjRUgb+Y/Z9JRt21PNJvD1BC5kcW8w4mh+ti7feMwvCeg==" saltValue="YUIflGvbWuqkuxDK1+K+cg==" spinCount="100000" sheet="1" objects="1"/>
  <protectedRanges>
    <protectedRange sqref="C223 H9:I221" name="区域2"/>
  </protectedRanges>
  <autoFilter xmlns:etc="http://www.wps.cn/officeDocument/2017/etCustomData" ref="A7:XFB224" etc:filterBottomFollowUsedRange="0">
    <extLst/>
  </autoFilter>
  <mergeCells count="15">
    <mergeCell ref="A1:L1"/>
    <mergeCell ref="A2:L2"/>
    <mergeCell ref="A3:L3"/>
    <mergeCell ref="A4:L4"/>
    <mergeCell ref="H5:J5"/>
    <mergeCell ref="A224:L224"/>
    <mergeCell ref="A5:A6"/>
    <mergeCell ref="B5:B6"/>
    <mergeCell ref="C5:C6"/>
    <mergeCell ref="D5:D6"/>
    <mergeCell ref="E5:E6"/>
    <mergeCell ref="F5:F6"/>
    <mergeCell ref="G5:G6"/>
    <mergeCell ref="K5:K6"/>
    <mergeCell ref="L5:L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A1" sqref="$A1:$XFD1"/>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374</v>
      </c>
      <c r="B1" s="54"/>
      <c r="C1" s="54"/>
      <c r="D1" s="55"/>
    </row>
    <row r="2" s="51" customFormat="1" ht="16" customHeight="1" spans="1:4">
      <c r="A2" s="56" t="s">
        <v>2</v>
      </c>
      <c r="B2" s="56" t="s">
        <v>375</v>
      </c>
      <c r="C2" s="56" t="s">
        <v>376</v>
      </c>
      <c r="D2" s="57" t="s">
        <v>377</v>
      </c>
    </row>
    <row r="3" s="51" customFormat="1" ht="16" customHeight="1" spans="1:4">
      <c r="A3" s="56" t="s">
        <v>378</v>
      </c>
      <c r="B3" s="58" t="s">
        <v>379</v>
      </c>
      <c r="C3" s="58" t="s">
        <v>380</v>
      </c>
      <c r="D3" s="57"/>
    </row>
    <row r="4" s="51" customFormat="1" ht="16" customHeight="1" spans="1:4">
      <c r="A4" s="56" t="s">
        <v>381</v>
      </c>
      <c r="B4" s="58" t="s">
        <v>382</v>
      </c>
      <c r="C4" s="58" t="s">
        <v>383</v>
      </c>
      <c r="D4" s="57"/>
    </row>
    <row r="5" s="51" customFormat="1" ht="16" customHeight="1" spans="1:4">
      <c r="A5" s="56" t="s">
        <v>384</v>
      </c>
      <c r="B5" s="58" t="s">
        <v>385</v>
      </c>
      <c r="C5" s="58" t="s">
        <v>386</v>
      </c>
      <c r="D5" s="57"/>
    </row>
    <row r="6" s="51" customFormat="1" ht="16" customHeight="1" spans="1:4">
      <c r="A6" s="56" t="s">
        <v>387</v>
      </c>
      <c r="B6" s="58" t="s">
        <v>388</v>
      </c>
      <c r="C6" s="58" t="s">
        <v>389</v>
      </c>
      <c r="D6" s="57"/>
    </row>
    <row r="7" s="51" customFormat="1" ht="16" customHeight="1" spans="1:4">
      <c r="A7" s="56" t="s">
        <v>390</v>
      </c>
      <c r="B7" s="58" t="s">
        <v>391</v>
      </c>
      <c r="C7" s="58" t="s">
        <v>392</v>
      </c>
      <c r="D7" s="57"/>
    </row>
    <row r="8" s="51" customFormat="1" ht="16" customHeight="1" spans="1:4">
      <c r="A8" s="56" t="s">
        <v>393</v>
      </c>
      <c r="B8" s="58" t="s">
        <v>394</v>
      </c>
      <c r="C8" s="58" t="s">
        <v>395</v>
      </c>
      <c r="D8" s="57"/>
    </row>
    <row r="9" s="51" customFormat="1" ht="16" customHeight="1" spans="1:4">
      <c r="A9" s="56">
        <v>1.2</v>
      </c>
      <c r="B9" s="58" t="s">
        <v>396</v>
      </c>
      <c r="C9" s="58" t="s">
        <v>397</v>
      </c>
      <c r="D9" s="57">
        <v>0.2</v>
      </c>
    </row>
    <row r="10" s="51" customFormat="1" ht="16" customHeight="1" spans="1:4">
      <c r="A10" s="56" t="s">
        <v>398</v>
      </c>
      <c r="B10" s="58" t="s">
        <v>399</v>
      </c>
      <c r="C10" s="58" t="s">
        <v>400</v>
      </c>
      <c r="D10" s="57"/>
    </row>
    <row r="11" s="51" customFormat="1" ht="16" customHeight="1" spans="1:4">
      <c r="A11" s="56" t="s">
        <v>14</v>
      </c>
      <c r="B11" s="58" t="s">
        <v>401</v>
      </c>
      <c r="C11" s="58" t="s">
        <v>397</v>
      </c>
      <c r="D11" s="57">
        <v>0.19</v>
      </c>
    </row>
    <row r="12" s="51" customFormat="1" ht="16" customHeight="1" spans="1:4">
      <c r="A12" s="56" t="s">
        <v>16</v>
      </c>
      <c r="B12" s="58" t="s">
        <v>402</v>
      </c>
      <c r="C12" s="58"/>
      <c r="D12" s="57"/>
    </row>
    <row r="13" s="51" customFormat="1" ht="16" customHeight="1" spans="1:4">
      <c r="A13" s="56" t="s">
        <v>403</v>
      </c>
      <c r="B13" s="58" t="s">
        <v>404</v>
      </c>
      <c r="C13" s="58" t="s">
        <v>405</v>
      </c>
      <c r="D13" s="57" t="s">
        <v>406</v>
      </c>
    </row>
    <row r="14" s="51" customFormat="1" ht="16" customHeight="1" spans="1:4">
      <c r="A14" s="56">
        <v>3.1</v>
      </c>
      <c r="B14" s="58" t="s">
        <v>407</v>
      </c>
      <c r="C14" s="58"/>
      <c r="D14" s="57">
        <v>0</v>
      </c>
    </row>
    <row r="15" s="51" customFormat="1" ht="16" customHeight="1" spans="1:4">
      <c r="A15" s="56">
        <v>3.2</v>
      </c>
      <c r="B15" s="58" t="s">
        <v>408</v>
      </c>
      <c r="C15" s="58" t="s">
        <v>397</v>
      </c>
      <c r="D15" s="57">
        <v>0.07</v>
      </c>
    </row>
    <row r="16" s="51" customFormat="1" ht="16" customHeight="1" spans="1:4">
      <c r="A16" s="56">
        <v>3.3</v>
      </c>
      <c r="B16" s="58" t="s">
        <v>409</v>
      </c>
      <c r="C16" s="58"/>
      <c r="D16" s="57" t="s">
        <v>410</v>
      </c>
    </row>
    <row r="17" s="51" customFormat="1" ht="16" customHeight="1" spans="1:4">
      <c r="A17" s="56" t="s">
        <v>411</v>
      </c>
      <c r="B17" s="58" t="s">
        <v>412</v>
      </c>
      <c r="C17" s="58" t="s">
        <v>413</v>
      </c>
      <c r="D17" s="57"/>
    </row>
    <row r="18" s="51" customFormat="1" ht="16" customHeight="1" spans="1:4">
      <c r="A18" s="56">
        <v>5</v>
      </c>
      <c r="B18" s="58" t="s">
        <v>414</v>
      </c>
      <c r="C18" s="58" t="s">
        <v>415</v>
      </c>
      <c r="D18" s="57" t="s">
        <v>416</v>
      </c>
    </row>
    <row r="19" s="51" customFormat="1" ht="16" customHeight="1" spans="1:4">
      <c r="A19" s="56">
        <v>6</v>
      </c>
      <c r="B19" s="58" t="s">
        <v>417</v>
      </c>
      <c r="C19" s="58" t="s">
        <v>418</v>
      </c>
      <c r="D19" s="57">
        <v>0.09</v>
      </c>
    </row>
    <row r="20" s="51" customFormat="1" ht="16" customHeight="1" spans="1:4">
      <c r="A20" s="56">
        <v>7</v>
      </c>
      <c r="B20" s="58" t="s">
        <v>419</v>
      </c>
      <c r="C20" s="58" t="s">
        <v>420</v>
      </c>
      <c r="D20" s="57"/>
    </row>
    <row r="21" s="51" customFormat="1" ht="16" customHeight="1" spans="1:4">
      <c r="A21" s="56">
        <v>8</v>
      </c>
      <c r="B21" s="58" t="s">
        <v>421</v>
      </c>
      <c r="C21" s="58"/>
      <c r="D21" s="57"/>
    </row>
    <row r="22" s="51" customFormat="1" ht="16" customHeight="1" spans="1:4">
      <c r="A22" s="56">
        <v>9</v>
      </c>
      <c r="B22" s="58" t="s">
        <v>422</v>
      </c>
      <c r="C22" s="58"/>
      <c r="D22" s="57" t="s">
        <v>410</v>
      </c>
    </row>
    <row r="23" s="51" customFormat="1" ht="16" customHeight="1" spans="1:4">
      <c r="A23" s="56">
        <v>10</v>
      </c>
      <c r="B23" s="58" t="s">
        <v>423</v>
      </c>
      <c r="C23" s="58" t="s">
        <v>424</v>
      </c>
      <c r="D23" s="57"/>
    </row>
    <row r="24" s="51" customFormat="1" ht="16" customHeight="1" spans="1:4">
      <c r="A24" s="59" t="s">
        <v>425</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426</v>
      </c>
      <c r="B27" s="54"/>
      <c r="C27" s="54"/>
      <c r="D27" s="55"/>
    </row>
    <row r="28" s="50" customFormat="1" ht="16" customHeight="1" spans="1:4">
      <c r="A28" s="56" t="s">
        <v>2</v>
      </c>
      <c r="B28" s="56" t="s">
        <v>375</v>
      </c>
      <c r="C28" s="56" t="s">
        <v>376</v>
      </c>
      <c r="D28" s="57" t="s">
        <v>377</v>
      </c>
    </row>
    <row r="29" s="50" customFormat="1" ht="16" customHeight="1" spans="1:4">
      <c r="A29" s="56" t="s">
        <v>378</v>
      </c>
      <c r="B29" s="58" t="s">
        <v>379</v>
      </c>
      <c r="C29" s="58" t="s">
        <v>380</v>
      </c>
      <c r="D29" s="57"/>
    </row>
    <row r="30" s="50" customFormat="1" ht="16" customHeight="1" spans="1:4">
      <c r="A30" s="56" t="s">
        <v>381</v>
      </c>
      <c r="B30" s="58" t="s">
        <v>382</v>
      </c>
      <c r="C30" s="58" t="s">
        <v>383</v>
      </c>
      <c r="D30" s="57"/>
    </row>
    <row r="31" s="50" customFormat="1" ht="16" customHeight="1" spans="1:4">
      <c r="A31" s="56" t="s">
        <v>384</v>
      </c>
      <c r="B31" s="58" t="s">
        <v>385</v>
      </c>
      <c r="C31" s="58" t="s">
        <v>386</v>
      </c>
      <c r="D31" s="57"/>
    </row>
    <row r="32" s="50" customFormat="1" ht="16" customHeight="1" spans="1:4">
      <c r="A32" s="56" t="s">
        <v>387</v>
      </c>
      <c r="B32" s="58" t="s">
        <v>388</v>
      </c>
      <c r="C32" s="58" t="s">
        <v>389</v>
      </c>
      <c r="D32" s="57"/>
    </row>
    <row r="33" s="50" customFormat="1" ht="16" customHeight="1" spans="1:4">
      <c r="A33" s="56" t="s">
        <v>390</v>
      </c>
      <c r="B33" s="58" t="s">
        <v>391</v>
      </c>
      <c r="C33" s="58" t="s">
        <v>392</v>
      </c>
      <c r="D33" s="57"/>
    </row>
    <row r="34" s="50" customFormat="1" ht="16" customHeight="1" spans="1:4">
      <c r="A34" s="56" t="s">
        <v>393</v>
      </c>
      <c r="B34" s="58" t="s">
        <v>394</v>
      </c>
      <c r="C34" s="58" t="s">
        <v>395</v>
      </c>
      <c r="D34" s="57"/>
    </row>
    <row r="35" s="50" customFormat="1" ht="16" customHeight="1" spans="1:4">
      <c r="A35" s="56">
        <v>1.2</v>
      </c>
      <c r="B35" s="58" t="s">
        <v>396</v>
      </c>
      <c r="C35" s="58" t="s">
        <v>397</v>
      </c>
      <c r="D35" s="57">
        <v>0.2</v>
      </c>
    </row>
    <row r="36" s="50" customFormat="1" ht="16" customHeight="1" spans="1:4">
      <c r="A36" s="56" t="s">
        <v>398</v>
      </c>
      <c r="B36" s="58" t="s">
        <v>399</v>
      </c>
      <c r="C36" s="58" t="s">
        <v>400</v>
      </c>
      <c r="D36" s="57"/>
    </row>
    <row r="37" s="50" customFormat="1" ht="16" customHeight="1" spans="1:4">
      <c r="A37" s="56" t="s">
        <v>14</v>
      </c>
      <c r="B37" s="58" t="s">
        <v>401</v>
      </c>
      <c r="C37" s="58" t="s">
        <v>397</v>
      </c>
      <c r="D37" s="57">
        <v>0.3577</v>
      </c>
    </row>
    <row r="38" s="50" customFormat="1" ht="16" customHeight="1" spans="1:4">
      <c r="A38" s="56" t="s">
        <v>16</v>
      </c>
      <c r="B38" s="58" t="s">
        <v>402</v>
      </c>
      <c r="C38" s="58"/>
      <c r="D38" s="57" t="s">
        <v>406</v>
      </c>
    </row>
    <row r="39" s="50" customFormat="1" ht="16" customHeight="1" spans="1:4">
      <c r="A39" s="56" t="s">
        <v>403</v>
      </c>
      <c r="B39" s="58" t="s">
        <v>404</v>
      </c>
      <c r="C39" s="58" t="s">
        <v>405</v>
      </c>
      <c r="D39" s="57"/>
    </row>
    <row r="40" s="50" customFormat="1" ht="16" customHeight="1" spans="1:4">
      <c r="A40" s="56">
        <v>3.1</v>
      </c>
      <c r="B40" s="58" t="s">
        <v>407</v>
      </c>
      <c r="C40" s="58"/>
      <c r="D40" s="57">
        <v>0</v>
      </c>
    </row>
    <row r="41" s="50" customFormat="1" ht="16" customHeight="1" spans="1:4">
      <c r="A41" s="56">
        <v>3.2</v>
      </c>
      <c r="B41" s="58" t="s">
        <v>408</v>
      </c>
      <c r="C41" s="58" t="s">
        <v>397</v>
      </c>
      <c r="D41" s="57">
        <v>0.1</v>
      </c>
    </row>
    <row r="42" s="50" customFormat="1" ht="16" customHeight="1" spans="1:4">
      <c r="A42" s="56">
        <v>3.3</v>
      </c>
      <c r="B42" s="58" t="s">
        <v>409</v>
      </c>
      <c r="C42" s="58"/>
      <c r="D42" s="57" t="s">
        <v>410</v>
      </c>
    </row>
    <row r="43" s="50" customFormat="1" ht="16" customHeight="1" spans="1:4">
      <c r="A43" s="56" t="s">
        <v>411</v>
      </c>
      <c r="B43" s="58" t="s">
        <v>412</v>
      </c>
      <c r="C43" s="58" t="s">
        <v>413</v>
      </c>
      <c r="D43" s="57"/>
    </row>
    <row r="44" s="50" customFormat="1" ht="16" customHeight="1" spans="1:4">
      <c r="A44" s="56">
        <v>5</v>
      </c>
      <c r="B44" s="58" t="s">
        <v>427</v>
      </c>
      <c r="C44" s="58" t="s">
        <v>415</v>
      </c>
      <c r="D44" s="57" t="s">
        <v>428</v>
      </c>
    </row>
    <row r="45" s="50" customFormat="1" ht="16" customHeight="1" spans="1:4">
      <c r="A45" s="56">
        <v>6</v>
      </c>
      <c r="B45" s="58" t="s">
        <v>417</v>
      </c>
      <c r="C45" s="58" t="s">
        <v>418</v>
      </c>
      <c r="D45" s="57">
        <v>0.09</v>
      </c>
    </row>
    <row r="46" s="50" customFormat="1" ht="16" customHeight="1" spans="1:4">
      <c r="A46" s="56">
        <v>7</v>
      </c>
      <c r="B46" s="58" t="s">
        <v>419</v>
      </c>
      <c r="C46" s="58" t="s">
        <v>420</v>
      </c>
      <c r="D46" s="57"/>
    </row>
    <row r="47" s="50" customFormat="1" ht="16" customHeight="1" spans="1:4">
      <c r="A47" s="56">
        <v>8</v>
      </c>
      <c r="B47" s="58" t="s">
        <v>421</v>
      </c>
      <c r="C47" s="58"/>
      <c r="D47" s="57"/>
    </row>
    <row r="48" s="50" customFormat="1" ht="16" customHeight="1" spans="1:4">
      <c r="A48" s="56">
        <v>9</v>
      </c>
      <c r="B48" s="58" t="s">
        <v>422</v>
      </c>
      <c r="C48" s="58"/>
      <c r="D48" s="57" t="s">
        <v>410</v>
      </c>
    </row>
    <row r="49" s="50" customFormat="1" ht="16" customHeight="1" spans="1:4">
      <c r="A49" s="56">
        <v>10</v>
      </c>
      <c r="B49" s="58" t="s">
        <v>423</v>
      </c>
      <c r="C49" s="58" t="s">
        <v>424</v>
      </c>
      <c r="D49" s="57"/>
    </row>
    <row r="50" s="51" customFormat="1" ht="16" customHeight="1" spans="1:4">
      <c r="A50" s="60" t="s">
        <v>425</v>
      </c>
      <c r="B50" s="60"/>
      <c r="C50" s="60"/>
      <c r="D50" s="61"/>
    </row>
    <row r="51" s="50" customFormat="1" ht="15" customHeight="1" spans="1:4">
      <c r="A51" s="62"/>
      <c r="B51" s="63"/>
      <c r="C51" s="63"/>
      <c r="D51" s="64"/>
    </row>
    <row r="52" s="50" customFormat="1" ht="19.5" spans="1:4">
      <c r="A52" s="66" t="s">
        <v>429</v>
      </c>
      <c r="B52" s="66"/>
      <c r="C52" s="66"/>
      <c r="D52" s="67"/>
    </row>
    <row r="53" s="50" customFormat="1" ht="16" customHeight="1" spans="1:4">
      <c r="A53" s="68" t="s">
        <v>2</v>
      </c>
      <c r="B53" s="68" t="s">
        <v>375</v>
      </c>
      <c r="C53" s="68" t="s">
        <v>430</v>
      </c>
      <c r="D53" s="69" t="s">
        <v>431</v>
      </c>
    </row>
    <row r="54" s="50" customFormat="1" ht="16" customHeight="1" spans="1:4">
      <c r="A54" s="56" t="s">
        <v>378</v>
      </c>
      <c r="B54" s="58" t="s">
        <v>379</v>
      </c>
      <c r="C54" s="58" t="s">
        <v>380</v>
      </c>
      <c r="D54" s="57"/>
    </row>
    <row r="55" s="50" customFormat="1" ht="16" customHeight="1" spans="1:4">
      <c r="A55" s="56" t="s">
        <v>381</v>
      </c>
      <c r="B55" s="58" t="s">
        <v>382</v>
      </c>
      <c r="C55" s="58" t="s">
        <v>383</v>
      </c>
      <c r="D55" s="57"/>
    </row>
    <row r="56" s="50" customFormat="1" ht="16" customHeight="1" spans="1:4">
      <c r="A56" s="56" t="s">
        <v>384</v>
      </c>
      <c r="B56" s="58" t="s">
        <v>385</v>
      </c>
      <c r="C56" s="58" t="s">
        <v>386</v>
      </c>
      <c r="D56" s="57"/>
    </row>
    <row r="57" s="50" customFormat="1" ht="16" customHeight="1" spans="1:4">
      <c r="A57" s="56" t="s">
        <v>387</v>
      </c>
      <c r="B57" s="58" t="s">
        <v>388</v>
      </c>
      <c r="C57" s="58" t="s">
        <v>389</v>
      </c>
      <c r="D57" s="57"/>
    </row>
    <row r="58" s="50" customFormat="1" ht="16" customHeight="1" spans="1:4">
      <c r="A58" s="56" t="s">
        <v>390</v>
      </c>
      <c r="B58" s="58" t="s">
        <v>391</v>
      </c>
      <c r="C58" s="58" t="s">
        <v>392</v>
      </c>
      <c r="D58" s="57"/>
    </row>
    <row r="59" s="50" customFormat="1" ht="16" customHeight="1" spans="1:4">
      <c r="A59" s="56" t="s">
        <v>393</v>
      </c>
      <c r="B59" s="58" t="s">
        <v>394</v>
      </c>
      <c r="C59" s="58" t="s">
        <v>395</v>
      </c>
      <c r="D59" s="57"/>
    </row>
    <row r="60" s="50" customFormat="1" ht="16" customHeight="1" spans="1:4">
      <c r="A60" s="56">
        <v>1.2</v>
      </c>
      <c r="B60" s="58" t="s">
        <v>396</v>
      </c>
      <c r="C60" s="58" t="s">
        <v>397</v>
      </c>
      <c r="D60" s="57">
        <v>0.15</v>
      </c>
    </row>
    <row r="61" s="50" customFormat="1" ht="16" customHeight="1" spans="1:4">
      <c r="A61" s="56" t="s">
        <v>398</v>
      </c>
      <c r="B61" s="58" t="s">
        <v>399</v>
      </c>
      <c r="C61" s="58" t="s">
        <v>400</v>
      </c>
      <c r="D61" s="57"/>
    </row>
    <row r="62" s="50" customFormat="1" ht="49" customHeight="1" spans="1:4">
      <c r="A62" s="56" t="s">
        <v>14</v>
      </c>
      <c r="B62" s="58" t="s">
        <v>401</v>
      </c>
      <c r="C62" s="58" t="s">
        <v>397</v>
      </c>
      <c r="D62" s="57" t="s">
        <v>432</v>
      </c>
    </row>
    <row r="63" s="50" customFormat="1" ht="16" customHeight="1" spans="1:4">
      <c r="A63" s="56" t="s">
        <v>16</v>
      </c>
      <c r="B63" s="58" t="s">
        <v>402</v>
      </c>
      <c r="C63" s="58"/>
      <c r="D63" s="57" t="s">
        <v>406</v>
      </c>
    </row>
    <row r="64" s="50" customFormat="1" ht="16" customHeight="1" spans="1:4">
      <c r="A64" s="56" t="s">
        <v>403</v>
      </c>
      <c r="B64" s="58" t="s">
        <v>404</v>
      </c>
      <c r="C64" s="58" t="s">
        <v>405</v>
      </c>
      <c r="D64" s="57"/>
    </row>
    <row r="65" s="50" customFormat="1" ht="16" customHeight="1" spans="1:4">
      <c r="A65" s="56">
        <v>3.1</v>
      </c>
      <c r="B65" s="58" t="s">
        <v>407</v>
      </c>
      <c r="C65" s="58"/>
      <c r="D65" s="57">
        <v>0</v>
      </c>
    </row>
    <row r="66" s="50" customFormat="1" ht="16" customHeight="1" spans="1:4">
      <c r="A66" s="56">
        <v>3.2</v>
      </c>
      <c r="B66" s="58" t="s">
        <v>408</v>
      </c>
      <c r="C66" s="58" t="s">
        <v>397</v>
      </c>
      <c r="D66" s="57">
        <v>0.06</v>
      </c>
    </row>
    <row r="67" s="50" customFormat="1" ht="16" customHeight="1" spans="1:4">
      <c r="A67" s="56">
        <v>3.3</v>
      </c>
      <c r="B67" s="58" t="s">
        <v>409</v>
      </c>
      <c r="C67" s="58"/>
      <c r="D67" s="57" t="s">
        <v>410</v>
      </c>
    </row>
    <row r="68" s="50" customFormat="1" ht="16" customHeight="1" spans="1:4">
      <c r="A68" s="56" t="s">
        <v>411</v>
      </c>
      <c r="B68" s="58" t="s">
        <v>412</v>
      </c>
      <c r="C68" s="58" t="s">
        <v>413</v>
      </c>
      <c r="D68" s="57"/>
    </row>
    <row r="69" s="50" customFormat="1" ht="16" customHeight="1" spans="1:4">
      <c r="A69" s="56">
        <v>5</v>
      </c>
      <c r="B69" s="58" t="s">
        <v>427</v>
      </c>
      <c r="C69" s="58" t="s">
        <v>415</v>
      </c>
      <c r="D69" s="57" t="s">
        <v>428</v>
      </c>
    </row>
    <row r="70" s="50" customFormat="1" ht="16" customHeight="1" spans="1:4">
      <c r="A70" s="56">
        <v>6</v>
      </c>
      <c r="B70" s="58" t="s">
        <v>417</v>
      </c>
      <c r="C70" s="58" t="s">
        <v>418</v>
      </c>
      <c r="D70" s="57">
        <v>0.09</v>
      </c>
    </row>
    <row r="71" s="50" customFormat="1" ht="16" customHeight="1" spans="1:4">
      <c r="A71" s="56">
        <v>7</v>
      </c>
      <c r="B71" s="58" t="s">
        <v>419</v>
      </c>
      <c r="C71" s="58" t="s">
        <v>420</v>
      </c>
      <c r="D71" s="57"/>
    </row>
    <row r="72" s="50" customFormat="1" ht="16" customHeight="1" spans="1:4">
      <c r="A72" s="56">
        <v>8</v>
      </c>
      <c r="B72" s="58" t="s">
        <v>421</v>
      </c>
      <c r="C72" s="58"/>
      <c r="D72" s="57"/>
    </row>
    <row r="73" s="50" customFormat="1" ht="16" customHeight="1" spans="1:4">
      <c r="A73" s="56">
        <v>9</v>
      </c>
      <c r="B73" s="58" t="s">
        <v>422</v>
      </c>
      <c r="C73" s="58"/>
      <c r="D73" s="57" t="s">
        <v>410</v>
      </c>
    </row>
    <row r="74" s="50" customFormat="1" ht="16" customHeight="1" spans="1:4">
      <c r="A74" s="56">
        <v>10</v>
      </c>
      <c r="B74" s="58" t="s">
        <v>423</v>
      </c>
      <c r="C74" s="58" t="s">
        <v>424</v>
      </c>
      <c r="D74" s="57"/>
    </row>
    <row r="75" s="50" customFormat="1" ht="16" customHeight="1" spans="1:4">
      <c r="A75" s="70" t="s">
        <v>425</v>
      </c>
      <c r="B75" s="70"/>
      <c r="C75" s="70"/>
      <c r="D75" s="71"/>
    </row>
    <row r="76" s="50" customFormat="1" ht="16" customHeight="1" spans="1:4">
      <c r="A76" s="72" t="s">
        <v>433</v>
      </c>
      <c r="B76" s="72"/>
      <c r="C76" s="72"/>
      <c r="D76" s="73"/>
    </row>
    <row r="77" s="50" customFormat="1" spans="1:4">
      <c r="A77" s="52"/>
      <c r="D77" s="53"/>
    </row>
    <row r="78" s="50" customFormat="1" ht="19.5" spans="1:4">
      <c r="A78" s="66" t="s">
        <v>434</v>
      </c>
      <c r="B78" s="66"/>
      <c r="C78" s="66"/>
      <c r="D78" s="67"/>
    </row>
    <row r="79" s="50" customFormat="1" ht="16" customHeight="1" spans="1:4">
      <c r="A79" s="68" t="s">
        <v>2</v>
      </c>
      <c r="B79" s="68" t="s">
        <v>375</v>
      </c>
      <c r="C79" s="68" t="s">
        <v>430</v>
      </c>
      <c r="D79" s="69" t="s">
        <v>431</v>
      </c>
    </row>
    <row r="80" s="50" customFormat="1" ht="16" customHeight="1" spans="1:4">
      <c r="A80" s="56" t="s">
        <v>378</v>
      </c>
      <c r="B80" s="58" t="s">
        <v>379</v>
      </c>
      <c r="C80" s="58" t="s">
        <v>380</v>
      </c>
      <c r="D80" s="57"/>
    </row>
    <row r="81" s="50" customFormat="1" ht="16" customHeight="1" spans="1:4">
      <c r="A81" s="56" t="s">
        <v>381</v>
      </c>
      <c r="B81" s="58" t="s">
        <v>382</v>
      </c>
      <c r="C81" s="58" t="s">
        <v>383</v>
      </c>
      <c r="D81" s="57"/>
    </row>
    <row r="82" s="50" customFormat="1" ht="16" customHeight="1" spans="1:4">
      <c r="A82" s="56" t="s">
        <v>384</v>
      </c>
      <c r="B82" s="58" t="s">
        <v>385</v>
      </c>
      <c r="C82" s="58" t="s">
        <v>386</v>
      </c>
      <c r="D82" s="57"/>
    </row>
    <row r="83" s="50" customFormat="1" ht="16" customHeight="1" spans="1:4">
      <c r="A83" s="56" t="s">
        <v>387</v>
      </c>
      <c r="B83" s="58" t="s">
        <v>388</v>
      </c>
      <c r="C83" s="58" t="s">
        <v>389</v>
      </c>
      <c r="D83" s="57"/>
    </row>
    <row r="84" s="50" customFormat="1" ht="16" customHeight="1" spans="1:4">
      <c r="A84" s="56" t="s">
        <v>390</v>
      </c>
      <c r="B84" s="58" t="s">
        <v>391</v>
      </c>
      <c r="C84" s="58" t="s">
        <v>392</v>
      </c>
      <c r="D84" s="57"/>
    </row>
    <row r="85" s="50" customFormat="1" ht="16" customHeight="1" spans="1:4">
      <c r="A85" s="56" t="s">
        <v>393</v>
      </c>
      <c r="B85" s="58" t="s">
        <v>394</v>
      </c>
      <c r="C85" s="58" t="s">
        <v>395</v>
      </c>
      <c r="D85" s="57"/>
    </row>
    <row r="86" s="50" customFormat="1" ht="16" customHeight="1" spans="1:4">
      <c r="A86" s="56">
        <v>1.2</v>
      </c>
      <c r="B86" s="58" t="s">
        <v>396</v>
      </c>
      <c r="C86" s="58" t="s">
        <v>397</v>
      </c>
      <c r="D86" s="57">
        <v>0.15</v>
      </c>
    </row>
    <row r="87" s="50" customFormat="1" ht="16" customHeight="1" spans="1:4">
      <c r="A87" s="56" t="s">
        <v>398</v>
      </c>
      <c r="B87" s="58" t="s">
        <v>399</v>
      </c>
      <c r="C87" s="58" t="s">
        <v>400</v>
      </c>
      <c r="D87" s="57"/>
    </row>
    <row r="88" s="50" customFormat="1" ht="16" customHeight="1" spans="1:4">
      <c r="A88" s="56" t="s">
        <v>14</v>
      </c>
      <c r="B88" s="58" t="s">
        <v>401</v>
      </c>
      <c r="C88" s="58" t="s">
        <v>397</v>
      </c>
      <c r="D88" s="57">
        <v>0.1</v>
      </c>
    </row>
    <row r="89" s="50" customFormat="1" ht="16" customHeight="1" spans="1:4">
      <c r="A89" s="56" t="s">
        <v>16</v>
      </c>
      <c r="B89" s="58" t="s">
        <v>402</v>
      </c>
      <c r="C89" s="58"/>
      <c r="D89" s="57" t="s">
        <v>79</v>
      </c>
    </row>
    <row r="90" s="50" customFormat="1" ht="16" customHeight="1" spans="1:4">
      <c r="A90" s="56" t="s">
        <v>403</v>
      </c>
      <c r="B90" s="58" t="s">
        <v>404</v>
      </c>
      <c r="C90" s="58" t="s">
        <v>405</v>
      </c>
      <c r="D90" s="57"/>
    </row>
    <row r="91" s="50" customFormat="1" ht="16" customHeight="1" spans="1:4">
      <c r="A91" s="56">
        <v>3.1</v>
      </c>
      <c r="B91" s="58" t="s">
        <v>407</v>
      </c>
      <c r="C91" s="58"/>
      <c r="D91" s="57">
        <v>0</v>
      </c>
    </row>
    <row r="92" s="50" customFormat="1" ht="16" customHeight="1" spans="1:4">
      <c r="A92" s="56">
        <v>3.2</v>
      </c>
      <c r="B92" s="58" t="s">
        <v>408</v>
      </c>
      <c r="C92" s="58" t="s">
        <v>397</v>
      </c>
      <c r="D92" s="57">
        <v>0.06</v>
      </c>
    </row>
    <row r="93" s="50" customFormat="1" ht="16" customHeight="1" spans="1:4">
      <c r="A93" s="56">
        <v>3.3</v>
      </c>
      <c r="B93" s="58" t="s">
        <v>409</v>
      </c>
      <c r="C93" s="58"/>
      <c r="D93" s="57" t="s">
        <v>410</v>
      </c>
    </row>
    <row r="94" s="50" customFormat="1" ht="16" customHeight="1" spans="1:4">
      <c r="A94" s="56" t="s">
        <v>411</v>
      </c>
      <c r="B94" s="58" t="s">
        <v>412</v>
      </c>
      <c r="C94" s="58" t="s">
        <v>413</v>
      </c>
      <c r="D94" s="57"/>
    </row>
    <row r="95" s="50" customFormat="1" ht="16" customHeight="1" spans="1:4">
      <c r="A95" s="56">
        <v>5</v>
      </c>
      <c r="B95" s="58" t="s">
        <v>427</v>
      </c>
      <c r="C95" s="58" t="s">
        <v>415</v>
      </c>
      <c r="D95" s="57" t="s">
        <v>428</v>
      </c>
    </row>
    <row r="96" s="50" customFormat="1" ht="16" customHeight="1" spans="1:4">
      <c r="A96" s="56">
        <v>6</v>
      </c>
      <c r="B96" s="58" t="s">
        <v>417</v>
      </c>
      <c r="C96" s="58" t="s">
        <v>418</v>
      </c>
      <c r="D96" s="57">
        <v>0.09</v>
      </c>
    </row>
    <row r="97" s="50" customFormat="1" ht="16" customHeight="1" spans="1:4">
      <c r="A97" s="56">
        <v>7</v>
      </c>
      <c r="B97" s="58" t="s">
        <v>419</v>
      </c>
      <c r="C97" s="58" t="s">
        <v>420</v>
      </c>
      <c r="D97" s="57"/>
    </row>
    <row r="98" s="50" customFormat="1" ht="16" customHeight="1" spans="1:4">
      <c r="A98" s="56">
        <v>8</v>
      </c>
      <c r="B98" s="58" t="s">
        <v>421</v>
      </c>
      <c r="C98" s="58"/>
      <c r="D98" s="57"/>
    </row>
    <row r="99" s="50" customFormat="1" ht="16" customHeight="1" spans="1:4">
      <c r="A99" s="56">
        <v>9</v>
      </c>
      <c r="B99" s="58" t="s">
        <v>422</v>
      </c>
      <c r="C99" s="58"/>
      <c r="D99" s="57" t="s">
        <v>410</v>
      </c>
    </row>
    <row r="100" s="50" customFormat="1" ht="16" customHeight="1" spans="1:4">
      <c r="A100" s="56">
        <v>10</v>
      </c>
      <c r="B100" s="58" t="s">
        <v>423</v>
      </c>
      <c r="C100" s="58" t="s">
        <v>424</v>
      </c>
      <c r="D100" s="57"/>
    </row>
    <row r="101" s="50" customFormat="1" ht="16" customHeight="1" spans="1:4">
      <c r="A101" s="70" t="s">
        <v>425</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D9" sqref="D9"/>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435</v>
      </c>
      <c r="B1" s="39"/>
      <c r="C1" s="39"/>
      <c r="D1" s="38"/>
    </row>
    <row r="2" s="35" customFormat="1" spans="1:4 16381:16384">
      <c r="A2" s="40" t="s">
        <v>2</v>
      </c>
      <c r="B2" s="40" t="s">
        <v>61</v>
      </c>
      <c r="C2" s="40" t="s">
        <v>62</v>
      </c>
      <c r="D2" s="40" t="s">
        <v>69</v>
      </c>
      <c r="XFA2"/>
      <c r="XFB2"/>
      <c r="XFC2"/>
      <c r="XFD2"/>
    </row>
    <row r="3" s="35" customFormat="1" spans="1:4 16381:16384">
      <c r="A3" s="40"/>
      <c r="B3" s="40"/>
      <c r="C3" s="40"/>
      <c r="D3" s="40"/>
      <c r="XFA3"/>
      <c r="XFB3"/>
      <c r="XFC3"/>
      <c r="XFD3"/>
    </row>
    <row r="4" s="35" customFormat="1" spans="1:4 16381:16384">
      <c r="A4" s="41" t="s">
        <v>4</v>
      </c>
      <c r="B4" s="42" t="s">
        <v>436</v>
      </c>
      <c r="C4" s="42"/>
      <c r="D4" s="40"/>
      <c r="XFA4"/>
      <c r="XFB4"/>
      <c r="XFC4"/>
      <c r="XFD4"/>
    </row>
    <row r="5" s="35" customFormat="1" spans="1:4 16381:16384">
      <c r="A5" s="43" t="s">
        <v>437</v>
      </c>
      <c r="B5" s="42" t="s">
        <v>438</v>
      </c>
      <c r="C5" s="42"/>
      <c r="D5" s="40"/>
      <c r="XFA5"/>
      <c r="XFB5"/>
      <c r="XFC5"/>
      <c r="XFD5"/>
    </row>
    <row r="6" s="35" customFormat="1" ht="115" customHeight="1" spans="1:4 16381:16384">
      <c r="A6" s="44" t="s">
        <v>378</v>
      </c>
      <c r="B6" s="45" t="s">
        <v>439</v>
      </c>
      <c r="C6" s="45" t="s">
        <v>440</v>
      </c>
      <c r="D6" s="32" t="s">
        <v>441</v>
      </c>
      <c r="XFA6"/>
      <c r="XFB6"/>
      <c r="XFC6"/>
      <c r="XFD6"/>
    </row>
    <row r="7" s="35" customFormat="1" ht="52.95" customHeight="1" spans="1:4 16381:16384">
      <c r="A7" s="44" t="s">
        <v>398</v>
      </c>
      <c r="B7" s="45" t="s">
        <v>442</v>
      </c>
      <c r="C7" s="45" t="s">
        <v>443</v>
      </c>
      <c r="D7" s="32" t="s">
        <v>441</v>
      </c>
      <c r="XFA7"/>
      <c r="XFB7"/>
      <c r="XFC7"/>
      <c r="XFD7"/>
    </row>
    <row r="8" s="35" customFormat="1" spans="1:4 16381:16384">
      <c r="A8" s="43" t="s">
        <v>444</v>
      </c>
      <c r="B8" s="42" t="s">
        <v>445</v>
      </c>
      <c r="C8" s="42"/>
      <c r="D8" s="40"/>
      <c r="XFA8"/>
      <c r="XFB8"/>
      <c r="XFC8"/>
      <c r="XFD8"/>
    </row>
    <row r="9" s="35" customFormat="1" ht="125" customHeight="1" spans="1:4 16381:16384">
      <c r="A9" s="44" t="s">
        <v>378</v>
      </c>
      <c r="B9" s="45" t="s">
        <v>446</v>
      </c>
      <c r="C9" s="45" t="s">
        <v>447</v>
      </c>
      <c r="D9" s="32" t="s">
        <v>441</v>
      </c>
      <c r="XFA9"/>
      <c r="XFB9"/>
      <c r="XFC9"/>
      <c r="XFD9"/>
    </row>
    <row r="10" s="35" customFormat="1" ht="46.95" customHeight="1" spans="1:4 16381:16384">
      <c r="A10" s="44" t="s">
        <v>398</v>
      </c>
      <c r="B10" s="45" t="s">
        <v>448</v>
      </c>
      <c r="C10" s="46" t="s">
        <v>79</v>
      </c>
      <c r="D10" s="32"/>
      <c r="XFA10"/>
      <c r="XFB10"/>
      <c r="XFC10"/>
      <c r="XFD10"/>
    </row>
    <row r="11" s="35" customFormat="1" spans="1:4 16381:16384">
      <c r="A11" s="41" t="s">
        <v>12</v>
      </c>
      <c r="B11" s="42" t="s">
        <v>449</v>
      </c>
      <c r="C11" s="42"/>
      <c r="D11" s="40"/>
      <c r="XFA11"/>
      <c r="XFB11"/>
      <c r="XFC11"/>
      <c r="XFD11"/>
    </row>
    <row r="12" s="35" customFormat="1" spans="1:4 16381:16384">
      <c r="A12" s="43" t="s">
        <v>437</v>
      </c>
      <c r="B12" s="42" t="s">
        <v>450</v>
      </c>
      <c r="C12" s="42"/>
      <c r="D12" s="40"/>
      <c r="XFA12"/>
      <c r="XFB12"/>
      <c r="XFC12"/>
      <c r="XFD12"/>
    </row>
    <row r="13" s="35" customFormat="1" ht="30" customHeight="1" spans="1:4 16381:16384">
      <c r="A13" s="46" t="s">
        <v>378</v>
      </c>
      <c r="B13" s="47" t="s">
        <v>451</v>
      </c>
      <c r="C13" s="45" t="s">
        <v>452</v>
      </c>
      <c r="D13" s="48"/>
      <c r="XFA13"/>
      <c r="XFB13"/>
      <c r="XFC13"/>
      <c r="XFD13"/>
    </row>
    <row r="14" s="35" customFormat="1" ht="28.95" customHeight="1" spans="1:4 16381:16384">
      <c r="A14" s="46" t="s">
        <v>398</v>
      </c>
      <c r="B14" s="47" t="s">
        <v>453</v>
      </c>
      <c r="C14" s="45" t="s">
        <v>454</v>
      </c>
      <c r="D14" s="48"/>
      <c r="XFA14"/>
      <c r="XFB14"/>
      <c r="XFC14"/>
      <c r="XFD14"/>
    </row>
    <row r="15" s="35" customFormat="1" ht="28.95" customHeight="1" spans="1:4 16381:16384">
      <c r="A15" s="46" t="s">
        <v>403</v>
      </c>
      <c r="B15" s="47" t="s">
        <v>455</v>
      </c>
      <c r="C15" s="45" t="s">
        <v>456</v>
      </c>
      <c r="D15" s="48"/>
      <c r="XFA15"/>
      <c r="XFB15"/>
      <c r="XFC15"/>
      <c r="XFD15"/>
    </row>
    <row r="16" s="35" customFormat="1" ht="28.95" customHeight="1" spans="1:4 16381:16384">
      <c r="A16" s="46" t="s">
        <v>411</v>
      </c>
      <c r="B16" s="47" t="s">
        <v>457</v>
      </c>
      <c r="C16" s="45" t="s">
        <v>458</v>
      </c>
      <c r="D16" s="48"/>
      <c r="XFA16"/>
      <c r="XFB16"/>
      <c r="XFC16"/>
      <c r="XFD16"/>
    </row>
    <row r="17" s="35" customFormat="1" spans="1:4 16381:16384">
      <c r="A17" s="43" t="s">
        <v>444</v>
      </c>
      <c r="B17" s="42" t="s">
        <v>459</v>
      </c>
      <c r="C17" s="42"/>
      <c r="D17" s="40"/>
      <c r="XFA17"/>
      <c r="XFB17"/>
      <c r="XFC17"/>
      <c r="XFD17"/>
    </row>
    <row r="18" s="35" customFormat="1" ht="31.05" customHeight="1" spans="1:4 16381:16384">
      <c r="A18" s="46" t="s">
        <v>378</v>
      </c>
      <c r="B18" s="47" t="s">
        <v>459</v>
      </c>
      <c r="C18" s="45" t="s">
        <v>460</v>
      </c>
      <c r="D18" s="48"/>
      <c r="XFA18"/>
      <c r="XFB18"/>
      <c r="XFC18"/>
      <c r="XFD18"/>
    </row>
    <row r="19" s="35" customFormat="1" spans="1:4 16381:16384">
      <c r="A19" s="41" t="s">
        <v>22</v>
      </c>
      <c r="B19" s="42" t="s">
        <v>461</v>
      </c>
      <c r="C19" s="42"/>
      <c r="D19" s="40"/>
      <c r="XFA19"/>
      <c r="XFB19"/>
      <c r="XFC19"/>
      <c r="XFD19"/>
    </row>
    <row r="20" s="35" customFormat="1" spans="1:4 16381:16384">
      <c r="A20" s="43" t="s">
        <v>437</v>
      </c>
      <c r="B20" s="42" t="s">
        <v>462</v>
      </c>
      <c r="C20" s="42"/>
      <c r="D20" s="40"/>
      <c r="XFA20"/>
      <c r="XFB20"/>
      <c r="XFC20"/>
      <c r="XFD20"/>
    </row>
    <row r="21" s="35" customFormat="1" ht="45" customHeight="1" spans="1:4 16381:16384">
      <c r="A21" s="46">
        <v>1</v>
      </c>
      <c r="B21" s="31" t="s">
        <v>462</v>
      </c>
      <c r="C21" s="31" t="s">
        <v>463</v>
      </c>
      <c r="D21" s="40"/>
      <c r="XFA21"/>
      <c r="XFB21"/>
      <c r="XFC21"/>
      <c r="XFD21"/>
    </row>
    <row r="22" s="35" customFormat="1" spans="1:4 16381:16384">
      <c r="A22" s="43" t="s">
        <v>444</v>
      </c>
      <c r="B22" s="42" t="s">
        <v>464</v>
      </c>
      <c r="C22" s="42"/>
      <c r="D22" s="40"/>
      <c r="XFA22"/>
      <c r="XFB22"/>
      <c r="XFC22"/>
      <c r="XFD22"/>
    </row>
    <row r="23" s="35" customFormat="1" ht="30" customHeight="1" spans="1:4 16381:16384">
      <c r="A23" s="46">
        <v>1</v>
      </c>
      <c r="B23" s="45" t="s">
        <v>464</v>
      </c>
      <c r="C23" s="45" t="s">
        <v>465</v>
      </c>
      <c r="D23" s="40"/>
      <c r="XFA23"/>
      <c r="XFB23"/>
      <c r="XFC23"/>
      <c r="XFD23"/>
    </row>
    <row r="24" s="35" customFormat="1" ht="16.95" customHeight="1" spans="1:4 16381:16384">
      <c r="A24" s="41" t="s">
        <v>32</v>
      </c>
      <c r="B24" s="42" t="s">
        <v>466</v>
      </c>
      <c r="C24" s="42"/>
      <c r="D24" s="40"/>
      <c r="XFA24"/>
      <c r="XFB24"/>
      <c r="XFC24"/>
      <c r="XFD24"/>
    </row>
    <row r="25" s="35" customFormat="1" spans="1:4 16381:16384">
      <c r="A25" s="43" t="s">
        <v>437</v>
      </c>
      <c r="B25" s="42" t="s">
        <v>467</v>
      </c>
      <c r="C25" s="42"/>
      <c r="D25" s="40"/>
      <c r="XFA25"/>
      <c r="XFB25"/>
      <c r="XFC25"/>
      <c r="XFD25"/>
    </row>
    <row r="26" s="35" customFormat="1" ht="42" customHeight="1" spans="1:4 16381:16384">
      <c r="A26" s="46" t="s">
        <v>378</v>
      </c>
      <c r="B26" s="45" t="s">
        <v>467</v>
      </c>
      <c r="C26" s="45" t="s">
        <v>468</v>
      </c>
      <c r="D26" s="40"/>
      <c r="XFA26"/>
      <c r="XFB26"/>
      <c r="XFC26"/>
      <c r="XFD26"/>
    </row>
    <row r="27" s="35" customFormat="1" spans="1:4 16381:16384">
      <c r="A27" s="43" t="s">
        <v>444</v>
      </c>
      <c r="B27" s="42" t="s">
        <v>469</v>
      </c>
      <c r="C27" s="42"/>
      <c r="D27" s="40"/>
      <c r="XFA27"/>
      <c r="XFB27"/>
      <c r="XFC27"/>
      <c r="XFD27"/>
    </row>
    <row r="28" s="35" customFormat="1" ht="31.95" customHeight="1" spans="1:4 16381:16384">
      <c r="A28" s="44" t="s">
        <v>378</v>
      </c>
      <c r="B28" s="49" t="s">
        <v>469</v>
      </c>
      <c r="C28" s="45" t="s">
        <v>470</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N22" sqref="N22"/>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31" customHeight="1" spans="1:16">
      <c r="A1" s="7" t="s">
        <v>1</v>
      </c>
      <c r="B1" s="7"/>
      <c r="C1" s="7"/>
      <c r="D1" s="7"/>
      <c r="E1" s="7"/>
      <c r="F1" s="7"/>
      <c r="G1" s="8"/>
      <c r="H1" s="7"/>
      <c r="I1" s="7"/>
      <c r="J1" s="7"/>
      <c r="K1" s="7"/>
      <c r="L1" s="9"/>
      <c r="M1" s="7"/>
      <c r="N1" s="7"/>
      <c r="O1" s="7"/>
      <c r="P1" s="7"/>
    </row>
    <row r="2" s="2" customFormat="1" ht="25" customHeight="1" spans="1:16">
      <c r="A2" s="10" t="s">
        <v>471</v>
      </c>
      <c r="B2" s="10"/>
      <c r="C2" s="10"/>
      <c r="D2" s="10"/>
      <c r="E2" s="10"/>
      <c r="F2" s="10"/>
      <c r="G2" s="11"/>
      <c r="H2" s="10"/>
      <c r="I2" s="10"/>
      <c r="J2" s="10"/>
      <c r="K2" s="10"/>
      <c r="L2" s="12"/>
      <c r="M2" s="10"/>
      <c r="N2" s="10"/>
      <c r="O2" s="10"/>
      <c r="P2" s="10"/>
    </row>
    <row r="3" s="2" customFormat="1" ht="25" customHeight="1" spans="1:16">
      <c r="A3" s="10"/>
      <c r="B3" s="10"/>
      <c r="C3" s="10"/>
      <c r="D3" s="10"/>
      <c r="E3" s="10"/>
      <c r="F3" s="10"/>
      <c r="G3" s="11"/>
      <c r="H3" s="10"/>
      <c r="I3" s="10"/>
      <c r="J3" s="10"/>
      <c r="K3" s="10"/>
      <c r="L3" s="12"/>
      <c r="M3" s="10"/>
      <c r="N3" s="10"/>
      <c r="O3" s="13" t="s">
        <v>472</v>
      </c>
      <c r="P3" s="13"/>
    </row>
    <row r="4" s="3" customFormat="1" ht="25" customHeight="1" spans="1:16">
      <c r="A4" s="14" t="s">
        <v>2</v>
      </c>
      <c r="B4" s="14" t="s">
        <v>61</v>
      </c>
      <c r="C4" s="14" t="s">
        <v>62</v>
      </c>
      <c r="D4" s="15" t="s">
        <v>63</v>
      </c>
      <c r="E4" s="15" t="s">
        <v>473</v>
      </c>
      <c r="F4" s="14" t="s">
        <v>474</v>
      </c>
      <c r="G4" s="14" t="s">
        <v>475</v>
      </c>
      <c r="H4" s="16" t="s">
        <v>476</v>
      </c>
      <c r="I4" s="17"/>
      <c r="J4" s="17"/>
      <c r="K4" s="18"/>
      <c r="L4" s="19" t="s">
        <v>477</v>
      </c>
      <c r="M4" s="20"/>
      <c r="N4" s="15" t="s">
        <v>478</v>
      </c>
      <c r="O4" s="15" t="s">
        <v>68</v>
      </c>
      <c r="P4" s="14" t="s">
        <v>69</v>
      </c>
    </row>
    <row r="5" s="3" customFormat="1" ht="25" customHeight="1" spans="1:16">
      <c r="A5" s="14"/>
      <c r="B5" s="14"/>
      <c r="C5" s="14"/>
      <c r="D5" s="21"/>
      <c r="E5" s="21"/>
      <c r="F5" s="14"/>
      <c r="G5" s="14"/>
      <c r="H5" s="14" t="s">
        <v>479</v>
      </c>
      <c r="I5" s="22" t="s">
        <v>480</v>
      </c>
      <c r="J5" s="23" t="s">
        <v>481</v>
      </c>
      <c r="K5" s="23" t="s">
        <v>482</v>
      </c>
      <c r="L5" s="24" t="s">
        <v>483</v>
      </c>
      <c r="M5" s="14" t="s">
        <v>484</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0" master="" otherUserPermission="visible">
    <arrUserId title="区域2" rangeCreator="" othersAccessPermission="edit"/>
  </rangeList>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清单编制说明</vt:lpstr>
      <vt:lpstr>工程量清单</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罗聪</cp:lastModifiedBy>
  <dcterms:created xsi:type="dcterms:W3CDTF">2021-11-23T10:39:00Z</dcterms:created>
  <dcterms:modified xsi:type="dcterms:W3CDTF">2026-07-29T05:59:51Z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F004358C0C80455E820DCB35115A7BF8_13</vt:lpwstr>
  </property>
  <property fmtid="{D5CDD505-2E9C-101B-9397-08002B2CF9AE}" pid="3" name="KSOProductBuildVer">
    <vt:lpwstr>2052-12.1.0.26895</vt:lpwstr>
  </property>
  <property fmtid="{D5CDD505-2E9C-101B-9397-08002B2CF9AE}" pid="4" name="CalculationRule">
    <vt:i4>0</vt:i4>
  </property>
</Properties>
</file>