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900" windowHeight="12195" firstSheet="2" activeTab="2"/>
  </bookViews>
  <sheets>
    <sheet name="汇总表" sheetId="1" state="hidden" r:id="rId1"/>
    <sheet name="人员服务" sheetId="2" state="hidden" r:id="rId2"/>
    <sheet name="物业安保服务报价明细" sheetId="3" r:id="rId3"/>
  </sheets>
  <definedNames>
    <definedName name="_xlnm.Print_Area" localSheetId="2">物业安保服务报价明细!$A$1:$G$9</definedName>
  </definedNames>
  <calcPr calcId="144525"/>
</workbook>
</file>

<file path=xl/sharedStrings.xml><?xml version="1.0" encoding="utf-8"?>
<sst xmlns="http://schemas.openxmlformats.org/spreadsheetml/2006/main" count="66" uniqueCount="64">
  <si>
    <t>创港中心管理成本测算</t>
  </si>
  <si>
    <t>序号</t>
  </si>
  <si>
    <t>成本支出类别</t>
  </si>
  <si>
    <t>月度费用</t>
  </si>
  <si>
    <t>年费用小计</t>
  </si>
  <si>
    <t>备注</t>
  </si>
  <si>
    <t>人员薪资福利</t>
  </si>
  <si>
    <t>项目总监1人、17栋负责人1人、客服11人、保安42人、工程11人、保洁40人、绿化人员6人。合计112人。</t>
  </si>
  <si>
    <t>行政办公费用</t>
  </si>
  <si>
    <t>物业办公用品、通讯、工作服装、办公水电、节日装饰、活动服务，月度累计物资采购费用不超过28000元（含税）</t>
  </si>
  <si>
    <t>维保检测费用</t>
  </si>
  <si>
    <t>含强电、给排水、消防、电梯检测费用；含电梯、消防、给排水系统维保费用，不含抽油烟系统维保费用；零星维修包含了单次维修500元（含税）以下，月度累计不超过15000元（含税）的维修费。</t>
  </si>
  <si>
    <t>物耗其他费用</t>
  </si>
  <si>
    <t>含公众责任险、机器损坏险、车位险费用；生活垃圾清运、四害消杀费用；含秩序耗材、安全生产措施、消防演习费用</t>
  </si>
  <si>
    <t>绿化费用</t>
  </si>
  <si>
    <t xml:space="preserve">1、17栋大堂、17栋负一层VIP室内绿植租摆组合；
2、含园区绿化补种，月度累计不超过30000元（含税）的换苗费。
</t>
  </si>
  <si>
    <t>总计</t>
  </si>
  <si>
    <t>一.物业人力成本测算</t>
  </si>
  <si>
    <t>部门</t>
  </si>
  <si>
    <t>岗位</t>
  </si>
  <si>
    <t>数量(人）</t>
  </si>
  <si>
    <t>人月单价（元）</t>
  </si>
  <si>
    <t>年度费用（元）</t>
  </si>
  <si>
    <t>管理层</t>
  </si>
  <si>
    <t>总监</t>
  </si>
  <si>
    <t>17#写字楼楼长</t>
  </si>
  <si>
    <t>客服部</t>
  </si>
  <si>
    <t>客服主管</t>
  </si>
  <si>
    <t>客服主管（招商中心）</t>
  </si>
  <si>
    <t>客服管家</t>
  </si>
  <si>
    <t>安管部</t>
  </si>
  <si>
    <t>安管主管</t>
  </si>
  <si>
    <t>安管班长</t>
  </si>
  <si>
    <t>安管员工</t>
  </si>
  <si>
    <t>中控安管员</t>
  </si>
  <si>
    <t>保洁部</t>
  </si>
  <si>
    <t>环境经理</t>
  </si>
  <si>
    <t>保洁班长</t>
  </si>
  <si>
    <t>保洁员</t>
  </si>
  <si>
    <t>保洁员（石材）</t>
  </si>
  <si>
    <t>绿化主管</t>
  </si>
  <si>
    <t>绿化工</t>
  </si>
  <si>
    <t>工程部</t>
  </si>
  <si>
    <t>工程主管</t>
  </si>
  <si>
    <t>工程领班</t>
  </si>
  <si>
    <t>运行技工</t>
  </si>
  <si>
    <t>合计</t>
  </si>
  <si>
    <t>2026年度凤山科技园项目物业安保服务采购报价明细</t>
  </si>
  <si>
    <t>服务项目</t>
  </si>
  <si>
    <t>服务要求</t>
  </si>
  <si>
    <t>服务费含税控制价
（元/月）</t>
  </si>
  <si>
    <t>服务费含税投标单价（元/月）</t>
  </si>
  <si>
    <t>服务费含税投标小计（元/年）</t>
  </si>
  <si>
    <t>费用说明</t>
  </si>
  <si>
    <t>综合管理、公共秩序维护、停车管理、三防管理（详见任务书）</t>
  </si>
  <si>
    <t>提供安保经理兼项目负责人1人及相应服装、劳保物资等</t>
  </si>
  <si>
    <t>中标单位需对其服务人员进行培训，依约满足甲方对现场用人要求；服务人员的服装及日常劳保物资等消耗品、劳务用品、物料、工具，由中标单位自行采购，服务费用包干制。</t>
  </si>
  <si>
    <t>提供安管主管1人及相应服装、劳保物资等</t>
  </si>
  <si>
    <t>提供安管班长2人及相应服装、劳保物资等</t>
  </si>
  <si>
    <t>提供机械车位操作员1人及相应服装、劳保物资等</t>
  </si>
  <si>
    <t>提供中控安管4人及相应服装、劳保物资等</t>
  </si>
  <si>
    <t>含税投标总计：</t>
  </si>
  <si>
    <r>
      <t>包含</t>
    </r>
    <r>
      <rPr>
        <b/>
        <u/>
        <sz val="11"/>
        <color indexed="8"/>
        <rFont val="微软雅黑"/>
        <family val="2"/>
        <charset val="134"/>
      </rPr>
      <t xml:space="preserve">          </t>
    </r>
    <r>
      <rPr>
        <b/>
        <sz val="11"/>
        <color theme="1"/>
        <rFont val="微软雅黑"/>
        <family val="2"/>
        <charset val="134"/>
      </rPr>
      <t>%增值税专用发票。</t>
    </r>
  </si>
  <si>
    <t>备注：
1.服务费用包干制，按照上述约定的服务费标准据实结算。
2.上述服务投入的服务人员用工成本及劳动关系由投标人自行负责承担，招标人不负责服务人员薪酬的支付、社会保险、公积金的缴纳。服务人员的薪酬、社保、公积金等劳动关系问题由投标人负责。招标人支付的费用已经包括但不限于劳动服务人员的报酬、加班费、劳动服务人员的社会保险费用、公积金、劳动服务人员因履行本合同需的费用、招聘费、培训费、服务管理费用、人工费、保险费、税费、工具材料费等相关费用，上述费用已包括投标人全面、妥善履行本合同项下全部义务的一切费用，除非合同另有书面约定外，招标人无须向投标人支付其他任何费用。</t>
  </si>
</sst>
</file>

<file path=xl/styles.xml><?xml version="1.0" encoding="utf-8"?>
<styleSheet xmlns="http://schemas.openxmlformats.org/spreadsheetml/2006/main">
  <numFmts count="7">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176" formatCode="#,##0.00_);[Red]\(#,##0.00\)"/>
    <numFmt numFmtId="177" formatCode="_-* #,##0_-;\-* #,##0_-;_-* &quot;-&quot;_-;_-@_-"/>
    <numFmt numFmtId="178" formatCode="_-* #,##0.00_-;\-* #,##0.00_-;_-* &quot;-&quot;??_-;_-@_-"/>
  </numFmts>
  <fonts count="39">
    <font>
      <sz val="12"/>
      <name val="宋体"/>
      <charset val="134"/>
    </font>
    <font>
      <sz val="11"/>
      <color theme="1"/>
      <name val="宋体"/>
      <charset val="134"/>
    </font>
    <font>
      <b/>
      <sz val="16"/>
      <name val="宋体"/>
      <charset val="134"/>
    </font>
    <font>
      <b/>
      <sz val="11"/>
      <color theme="1"/>
      <name val="微软雅黑"/>
      <family val="2"/>
      <charset val="134"/>
    </font>
    <font>
      <sz val="11"/>
      <color theme="1"/>
      <name val="微软雅黑"/>
      <family val="2"/>
      <charset val="134"/>
    </font>
    <font>
      <sz val="11"/>
      <color indexed="8"/>
      <name val="微软雅黑"/>
      <family val="2"/>
      <charset val="134"/>
    </font>
    <font>
      <sz val="11"/>
      <name val="微软雅黑"/>
      <family val="2"/>
      <charset val="134"/>
    </font>
    <font>
      <b/>
      <sz val="14"/>
      <name val="仿宋"/>
      <family val="3"/>
      <charset val="134"/>
    </font>
    <font>
      <sz val="14"/>
      <name val="仿宋"/>
      <family val="3"/>
      <charset val="134"/>
    </font>
    <font>
      <sz val="14"/>
      <name val="楷体"/>
      <family val="3"/>
      <charset val="134"/>
    </font>
    <font>
      <b/>
      <sz val="12"/>
      <name val="宋体"/>
      <charset val="134"/>
    </font>
    <font>
      <sz val="12"/>
      <name val="楷体"/>
      <family val="3"/>
      <charset val="134"/>
    </font>
    <font>
      <b/>
      <sz val="11"/>
      <name val="仿宋"/>
      <family val="3"/>
      <charset val="134"/>
    </font>
    <font>
      <sz val="11"/>
      <name val="仿宋"/>
      <family val="3"/>
      <charset val="134"/>
    </font>
    <font>
      <sz val="11"/>
      <color indexed="8"/>
      <name val="仿宋"/>
      <family val="3"/>
      <charset val="134"/>
    </font>
    <font>
      <b/>
      <sz val="12"/>
      <color theme="1"/>
      <name val="仿宋"/>
      <family val="3"/>
      <charset val="134"/>
    </font>
    <font>
      <sz val="12"/>
      <color theme="1"/>
      <name val="仿宋"/>
      <family val="3"/>
      <charset val="134"/>
    </font>
    <font>
      <sz val="12"/>
      <color rgb="FF000000"/>
      <name val="仿宋"/>
      <family val="3"/>
      <charset val="134"/>
    </font>
    <font>
      <sz val="11"/>
      <color theme="1"/>
      <name val="宋体"/>
      <charset val="134"/>
      <scheme val="minor"/>
    </font>
    <font>
      <sz val="11"/>
      <color rgb="FF9C0006"/>
      <name val="宋体"/>
      <charset val="134"/>
      <scheme val="minor"/>
    </font>
    <font>
      <b/>
      <sz val="11"/>
      <color theme="0"/>
      <name val="宋体"/>
      <charset val="134"/>
      <scheme val="minor"/>
    </font>
    <font>
      <sz val="18"/>
      <color theme="3"/>
      <name val="宋体"/>
      <charset val="134"/>
      <scheme val="major"/>
    </font>
    <font>
      <sz val="11"/>
      <color rgb="FF3F3F76"/>
      <name val="宋体"/>
      <charset val="134"/>
      <scheme val="minor"/>
    </font>
    <font>
      <sz val="11"/>
      <color theme="0"/>
      <name val="宋体"/>
      <charset val="134"/>
      <scheme val="minor"/>
    </font>
    <font>
      <b/>
      <sz val="11"/>
      <color theme="3"/>
      <name val="宋体"/>
      <charset val="134"/>
      <scheme val="minor"/>
    </font>
    <font>
      <u/>
      <sz val="11"/>
      <color rgb="FF0000FF"/>
      <name val="宋体"/>
      <charset val="134"/>
      <scheme val="minor"/>
    </font>
    <font>
      <b/>
      <sz val="11"/>
      <color theme="1"/>
      <name val="宋体"/>
      <charset val="134"/>
      <scheme val="minor"/>
    </font>
    <font>
      <b/>
      <sz val="13"/>
      <color theme="3"/>
      <name val="宋体"/>
      <charset val="134"/>
      <scheme val="minor"/>
    </font>
    <font>
      <u/>
      <sz val="11"/>
      <color rgb="FF800080"/>
      <name val="宋体"/>
      <charset val="134"/>
      <scheme val="minor"/>
    </font>
    <font>
      <b/>
      <sz val="11"/>
      <color rgb="FF3F3F3F"/>
      <name val="宋体"/>
      <charset val="134"/>
      <scheme val="minor"/>
    </font>
    <font>
      <i/>
      <sz val="11"/>
      <color rgb="FF7F7F7F"/>
      <name val="宋体"/>
      <charset val="134"/>
      <scheme val="minor"/>
    </font>
    <font>
      <sz val="11"/>
      <color rgb="FF006100"/>
      <name val="宋体"/>
      <charset val="134"/>
      <scheme val="minor"/>
    </font>
    <font>
      <b/>
      <sz val="15"/>
      <color theme="3"/>
      <name val="宋体"/>
      <charset val="134"/>
      <scheme val="minor"/>
    </font>
    <font>
      <sz val="11"/>
      <color rgb="FFFF0000"/>
      <name val="宋体"/>
      <charset val="134"/>
      <scheme val="minor"/>
    </font>
    <font>
      <sz val="11"/>
      <color rgb="FF9C5700"/>
      <name val="宋体"/>
      <charset val="134"/>
      <scheme val="minor"/>
    </font>
    <font>
      <sz val="11"/>
      <color rgb="FFFA7D00"/>
      <name val="宋体"/>
      <charset val="134"/>
      <scheme val="minor"/>
    </font>
    <font>
      <b/>
      <sz val="11"/>
      <color rgb="FFFA7D00"/>
      <name val="宋体"/>
      <charset val="134"/>
      <scheme val="minor"/>
    </font>
    <font>
      <sz val="11"/>
      <color theme="1"/>
      <name val="Tahoma"/>
      <family val="2"/>
      <charset val="134"/>
    </font>
    <font>
      <b/>
      <u/>
      <sz val="11"/>
      <color indexed="8"/>
      <name val="微软雅黑"/>
      <family val="2"/>
      <charset val="134"/>
    </font>
  </fonts>
  <fills count="34">
    <fill>
      <patternFill patternType="none"/>
    </fill>
    <fill>
      <patternFill patternType="gray125"/>
    </fill>
    <fill>
      <patternFill patternType="solid">
        <fgColor theme="6" tint="0.399975585192419"/>
        <bgColor indexed="64"/>
      </patternFill>
    </fill>
    <fill>
      <patternFill patternType="solid">
        <fgColor rgb="FFC0C0C0"/>
        <bgColor indexed="64"/>
      </patternFill>
    </fill>
    <fill>
      <patternFill patternType="solid">
        <fgColor theme="4" tint="0.799981688894314"/>
        <bgColor indexed="64"/>
      </patternFill>
    </fill>
    <fill>
      <patternFill patternType="solid">
        <fgColor rgb="FFFFC7CE"/>
        <bgColor indexed="64"/>
      </patternFill>
    </fill>
    <fill>
      <patternFill patternType="solid">
        <fgColor rgb="FFA5A5A5"/>
        <bgColor indexed="64"/>
      </patternFill>
    </fill>
    <fill>
      <patternFill patternType="solid">
        <fgColor rgb="FFFFFFCC"/>
        <bgColor indexed="64"/>
      </patternFill>
    </fill>
    <fill>
      <patternFill patternType="solid">
        <fgColor rgb="FFFFCC99"/>
        <bgColor indexed="64"/>
      </patternFill>
    </fill>
    <fill>
      <patternFill patternType="solid">
        <fgColor theme="6" tint="0.599993896298105"/>
        <bgColor indexed="64"/>
      </patternFill>
    </fill>
    <fill>
      <patternFill patternType="solid">
        <fgColor theme="6"/>
        <bgColor indexed="64"/>
      </patternFill>
    </fill>
    <fill>
      <patternFill patternType="solid">
        <fgColor theme="6" tint="0.799981688894314"/>
        <bgColor indexed="64"/>
      </patternFill>
    </fill>
    <fill>
      <patternFill patternType="solid">
        <fgColor theme="4"/>
        <bgColor indexed="64"/>
      </patternFill>
    </fill>
    <fill>
      <patternFill patternType="solid">
        <fgColor theme="5"/>
        <bgColor indexed="64"/>
      </patternFill>
    </fill>
    <fill>
      <patternFill patternType="solid">
        <fgColor theme="5" tint="0.399975585192419"/>
        <bgColor indexed="64"/>
      </patternFill>
    </fill>
    <fill>
      <patternFill patternType="solid">
        <fgColor rgb="FFF2F2F2"/>
        <bgColor indexed="64"/>
      </patternFill>
    </fill>
    <fill>
      <patternFill patternType="solid">
        <fgColor rgb="FFC6EFCE"/>
        <bgColor indexed="64"/>
      </patternFill>
    </fill>
    <fill>
      <patternFill patternType="solid">
        <fgColor theme="7"/>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FEB9C"/>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theme="9" tint="0.399975585192419"/>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s>
  <borders count="22">
    <border>
      <left/>
      <right/>
      <top/>
      <bottom/>
      <diagonal/>
    </border>
    <border>
      <left style="thin">
        <color auto="1"/>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8"/>
      </left>
      <right style="thin">
        <color indexed="8"/>
      </right>
      <top style="thin">
        <color auto="1"/>
      </top>
      <bottom style="thin">
        <color auto="1"/>
      </bottom>
      <diagonal/>
    </border>
    <border>
      <left/>
      <right style="thin">
        <color indexed="8"/>
      </right>
      <top style="thin">
        <color auto="1"/>
      </top>
      <bottom style="thin">
        <color auto="1"/>
      </bottom>
      <diagonal/>
    </border>
    <border>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399975585192419"/>
      </bottom>
      <diagonal/>
    </border>
    <border>
      <left/>
      <right/>
      <top style="thin">
        <color theme="4"/>
      </top>
      <bottom style="double">
        <color theme="4"/>
      </bottom>
      <diagonal/>
    </border>
    <border>
      <left/>
      <right/>
      <top/>
      <bottom style="thick">
        <color theme="4" tint="0.499984740745262"/>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double">
        <color rgb="FFFF8001"/>
      </bottom>
      <diagonal/>
    </border>
  </borders>
  <cellStyleXfs count="53">
    <xf numFmtId="0" fontId="0" fillId="0" borderId="0">
      <alignment vertical="center"/>
    </xf>
    <xf numFmtId="42" fontId="0" fillId="0" borderId="0" applyFont="0" applyFill="0" applyBorder="0" applyAlignment="0" applyProtection="0">
      <alignment vertical="center"/>
    </xf>
    <xf numFmtId="0" fontId="18" fillId="11" borderId="0" applyNumberFormat="0" applyBorder="0" applyAlignment="0" applyProtection="0">
      <alignment vertical="center"/>
    </xf>
    <xf numFmtId="0" fontId="22" fillId="8" borderId="1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8" fillId="9" borderId="0" applyNumberFormat="0" applyBorder="0" applyAlignment="0" applyProtection="0">
      <alignment vertical="center"/>
    </xf>
    <xf numFmtId="0" fontId="19" fillId="5" borderId="0" applyNumberFormat="0" applyBorder="0" applyAlignment="0" applyProtection="0">
      <alignment vertical="center"/>
    </xf>
    <xf numFmtId="43" fontId="0" fillId="0" borderId="0" applyFont="0" applyFill="0" applyBorder="0" applyAlignment="0" applyProtection="0">
      <alignment vertical="center"/>
    </xf>
    <xf numFmtId="0" fontId="18" fillId="2" borderId="0" applyNumberFormat="0" applyBorder="0" applyAlignment="0" applyProtection="0">
      <alignment vertical="center"/>
    </xf>
    <xf numFmtId="0" fontId="25" fillId="0" borderId="0" applyNumberFormat="0" applyFill="0" applyBorder="0" applyAlignment="0" applyProtection="0">
      <alignment vertical="center"/>
    </xf>
    <xf numFmtId="9" fontId="0" fillId="0" borderId="0" applyFont="0" applyFill="0" applyBorder="0" applyAlignment="0" applyProtection="0">
      <alignment vertical="center"/>
    </xf>
    <xf numFmtId="0" fontId="28" fillId="0" borderId="0" applyNumberFormat="0" applyFill="0" applyBorder="0" applyAlignment="0" applyProtection="0">
      <alignment vertical="center"/>
    </xf>
    <xf numFmtId="178" fontId="0" fillId="0" borderId="0" applyFont="0" applyFill="0" applyBorder="0" applyAlignment="0" applyProtection="0">
      <alignment vertical="center"/>
    </xf>
    <xf numFmtId="0" fontId="0" fillId="7" borderId="14" applyNumberFormat="0" applyFont="0" applyAlignment="0" applyProtection="0">
      <alignment vertical="center"/>
    </xf>
    <xf numFmtId="0" fontId="18" fillId="14" borderId="0" applyNumberFormat="0" applyBorder="0" applyAlignment="0" applyProtection="0">
      <alignment vertical="center"/>
    </xf>
    <xf numFmtId="0" fontId="24"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2" fillId="0" borderId="20" applyNumberFormat="0" applyFill="0" applyAlignment="0" applyProtection="0">
      <alignment vertical="center"/>
    </xf>
    <xf numFmtId="0" fontId="27" fillId="0" borderId="18" applyNumberFormat="0" applyFill="0" applyAlignment="0" applyProtection="0">
      <alignment vertical="center"/>
    </xf>
    <xf numFmtId="0" fontId="18" fillId="18" borderId="0" applyNumberFormat="0" applyBorder="0" applyAlignment="0" applyProtection="0">
      <alignment vertical="center"/>
    </xf>
    <xf numFmtId="0" fontId="24" fillId="0" borderId="16" applyNumberFormat="0" applyFill="0" applyAlignment="0" applyProtection="0">
      <alignment vertical="center"/>
    </xf>
    <xf numFmtId="0" fontId="18" fillId="19" borderId="0" applyNumberFormat="0" applyBorder="0" applyAlignment="0" applyProtection="0">
      <alignment vertical="center"/>
    </xf>
    <xf numFmtId="0" fontId="29" fillId="15" borderId="19" applyNumberFormat="0" applyAlignment="0" applyProtection="0">
      <alignment vertical="center"/>
    </xf>
    <xf numFmtId="0" fontId="36" fillId="15" borderId="15" applyNumberFormat="0" applyAlignment="0" applyProtection="0">
      <alignment vertical="center"/>
    </xf>
    <xf numFmtId="0" fontId="20" fillId="6" borderId="13" applyNumberFormat="0" applyAlignment="0" applyProtection="0">
      <alignment vertical="center"/>
    </xf>
    <xf numFmtId="0" fontId="18" fillId="21" borderId="0" applyNumberFormat="0" applyBorder="0" applyAlignment="0" applyProtection="0">
      <alignment vertical="center"/>
    </xf>
    <xf numFmtId="0" fontId="23" fillId="13" borderId="0" applyNumberFormat="0" applyBorder="0" applyAlignment="0" applyProtection="0">
      <alignment vertical="center"/>
    </xf>
    <xf numFmtId="0" fontId="35" fillId="0" borderId="21" applyNumberFormat="0" applyFill="0" applyAlignment="0" applyProtection="0">
      <alignment vertical="center"/>
    </xf>
    <xf numFmtId="0" fontId="26" fillId="0" borderId="17" applyNumberFormat="0" applyFill="0" applyAlignment="0" applyProtection="0">
      <alignment vertical="center"/>
    </xf>
    <xf numFmtId="0" fontId="31" fillId="16" borderId="0" applyNumberFormat="0" applyBorder="0" applyAlignment="0" applyProtection="0">
      <alignment vertical="center"/>
    </xf>
    <xf numFmtId="0" fontId="34" fillId="20" borderId="0" applyNumberFormat="0" applyBorder="0" applyAlignment="0" applyProtection="0">
      <alignment vertical="center"/>
    </xf>
    <xf numFmtId="0" fontId="18" fillId="23" borderId="0" applyNumberFormat="0" applyBorder="0" applyAlignment="0" applyProtection="0">
      <alignment vertical="center"/>
    </xf>
    <xf numFmtId="0" fontId="23" fillId="12" borderId="0" applyNumberFormat="0" applyBorder="0" applyAlignment="0" applyProtection="0">
      <alignment vertical="center"/>
    </xf>
    <xf numFmtId="0" fontId="18" fillId="4" borderId="0" applyNumberFormat="0" applyBorder="0" applyAlignment="0" applyProtection="0">
      <alignment vertical="center"/>
    </xf>
    <xf numFmtId="0" fontId="18" fillId="25" borderId="0" applyNumberFormat="0" applyBorder="0" applyAlignment="0" applyProtection="0">
      <alignment vertical="center"/>
    </xf>
    <xf numFmtId="0" fontId="18" fillId="26" borderId="0" applyNumberFormat="0" applyBorder="0" applyAlignment="0" applyProtection="0">
      <alignment vertical="center"/>
    </xf>
    <xf numFmtId="0" fontId="18" fillId="27" borderId="0" applyNumberFormat="0" applyBorder="0" applyAlignment="0" applyProtection="0">
      <alignment vertical="center"/>
    </xf>
    <xf numFmtId="0" fontId="23" fillId="10" borderId="0" applyNumberFormat="0" applyBorder="0" applyAlignment="0" applyProtection="0">
      <alignment vertical="center"/>
    </xf>
    <xf numFmtId="0" fontId="23" fillId="17" borderId="0" applyNumberFormat="0" applyBorder="0" applyAlignment="0" applyProtection="0">
      <alignment vertical="center"/>
    </xf>
    <xf numFmtId="0" fontId="18" fillId="24" borderId="0" applyNumberFormat="0" applyBorder="0" applyAlignment="0" applyProtection="0">
      <alignment vertical="center"/>
    </xf>
    <xf numFmtId="0" fontId="18" fillId="28" borderId="0" applyNumberFormat="0" applyBorder="0" applyAlignment="0" applyProtection="0">
      <alignment vertical="center"/>
    </xf>
    <xf numFmtId="177" fontId="0" fillId="0" borderId="0" applyFont="0" applyFill="0" applyBorder="0" applyAlignment="0" applyProtection="0">
      <alignment vertical="center"/>
    </xf>
    <xf numFmtId="0" fontId="23" fillId="30" borderId="0" applyNumberFormat="0" applyBorder="0" applyAlignment="0" applyProtection="0">
      <alignment vertical="center"/>
    </xf>
    <xf numFmtId="0" fontId="37" fillId="0" borderId="0"/>
    <xf numFmtId="0" fontId="18" fillId="31" borderId="0" applyNumberFormat="0" applyBorder="0" applyAlignment="0" applyProtection="0">
      <alignment vertical="center"/>
    </xf>
    <xf numFmtId="0" fontId="18" fillId="32" borderId="0" applyNumberFormat="0" applyBorder="0" applyAlignment="0" applyProtection="0">
      <alignment vertical="center"/>
    </xf>
    <xf numFmtId="0" fontId="23" fillId="33" borderId="0" applyNumberFormat="0" applyBorder="0" applyAlignment="0" applyProtection="0">
      <alignment vertical="center"/>
    </xf>
    <xf numFmtId="0" fontId="18" fillId="22" borderId="0" applyNumberFormat="0" applyBorder="0" applyAlignment="0" applyProtection="0">
      <alignment vertical="center"/>
    </xf>
    <xf numFmtId="0" fontId="18" fillId="29" borderId="0" applyNumberFormat="0" applyBorder="0" applyAlignment="0" applyProtection="0">
      <alignment vertical="center"/>
    </xf>
    <xf numFmtId="0" fontId="0" fillId="0" borderId="0">
      <alignment vertical="center"/>
    </xf>
  </cellStyleXfs>
  <cellXfs count="61">
    <xf numFmtId="0" fontId="0" fillId="0" borderId="0" xfId="0">
      <alignment vertical="center"/>
    </xf>
    <xf numFmtId="0" fontId="1" fillId="0" borderId="0" xfId="0" applyFont="1" applyFill="1" applyAlignment="1">
      <alignment horizontal="center" vertical="center"/>
    </xf>
    <xf numFmtId="0" fontId="0" fillId="0" borderId="0" xfId="0" applyFill="1">
      <alignment vertical="center"/>
    </xf>
    <xf numFmtId="0" fontId="2" fillId="0" borderId="0" xfId="0" applyFont="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4" fillId="0" borderId="3" xfId="0" applyFont="1" applyFill="1" applyBorder="1" applyAlignment="1">
      <alignment horizontal="center" vertical="center"/>
    </xf>
    <xf numFmtId="0" fontId="4" fillId="0" borderId="4" xfId="0" applyFont="1" applyFill="1" applyBorder="1" applyAlignment="1">
      <alignment horizontal="left" vertical="center" wrapText="1"/>
    </xf>
    <xf numFmtId="0" fontId="5" fillId="0" borderId="4" xfId="46" applyFont="1" applyFill="1" applyBorder="1" applyAlignment="1">
      <alignment horizontal="left" vertical="center" wrapText="1"/>
    </xf>
    <xf numFmtId="0" fontId="6" fillId="0" borderId="4" xfId="0" applyFont="1" applyFill="1" applyBorder="1" applyAlignment="1">
      <alignment horizontal="center" vertical="center" wrapText="1"/>
    </xf>
    <xf numFmtId="43" fontId="6" fillId="0" borderId="4" xfId="0" applyNumberFormat="1" applyFont="1" applyFill="1" applyBorder="1" applyAlignment="1">
      <alignment horizontal="center" vertical="center" wrapText="1"/>
    </xf>
    <xf numFmtId="0" fontId="6" fillId="0" borderId="5" xfId="0" applyFont="1" applyFill="1" applyBorder="1" applyAlignment="1">
      <alignment horizontal="left" vertical="center" wrapText="1"/>
    </xf>
    <xf numFmtId="0" fontId="4" fillId="0" borderId="6" xfId="0" applyFont="1" applyFill="1" applyBorder="1" applyAlignment="1">
      <alignment horizontal="center" vertical="center"/>
    </xf>
    <xf numFmtId="0" fontId="5" fillId="0" borderId="4" xfId="46" applyFont="1" applyBorder="1" applyAlignment="1">
      <alignment horizontal="left" vertical="center" wrapText="1"/>
    </xf>
    <xf numFmtId="0" fontId="6" fillId="0" borderId="4" xfId="0" applyFont="1" applyBorder="1" applyAlignment="1">
      <alignment horizontal="center" vertical="center" wrapText="1"/>
    </xf>
    <xf numFmtId="0" fontId="4" fillId="0"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43" fontId="3" fillId="2" borderId="10" xfId="0" applyNumberFormat="1" applyFont="1" applyFill="1" applyBorder="1" applyAlignment="1">
      <alignment horizontal="center" vertical="center"/>
    </xf>
    <xf numFmtId="0" fontId="3" fillId="2" borderId="11" xfId="0" applyFont="1" applyFill="1" applyBorder="1" applyAlignment="1">
      <alignment vertical="center"/>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7" fillId="0" borderId="0" xfId="0" applyFont="1" applyAlignment="1">
      <alignment horizontal="left"/>
    </xf>
    <xf numFmtId="0" fontId="8" fillId="0" borderId="0" xfId="0" applyFont="1" applyAlignment="1"/>
    <xf numFmtId="0" fontId="9" fillId="0" borderId="0" xfId="0" applyFont="1" applyAlignment="1">
      <alignment horizontal="center" vertical="center"/>
    </xf>
    <xf numFmtId="0" fontId="10" fillId="0" borderId="0" xfId="0" applyFont="1" applyAlignment="1">
      <alignment horizontal="left"/>
    </xf>
    <xf numFmtId="0" fontId="0" fillId="0" borderId="0" xfId="0" applyFont="1" applyAlignment="1"/>
    <xf numFmtId="0" fontId="11" fillId="0" borderId="0" xfId="0" applyFont="1" applyAlignment="1">
      <alignment horizontal="center" vertical="center"/>
    </xf>
    <xf numFmtId="0" fontId="12" fillId="0" borderId="4" xfId="0" applyFont="1" applyBorder="1" applyAlignment="1">
      <alignment horizontal="center" vertical="center" wrapText="1"/>
    </xf>
    <xf numFmtId="0" fontId="0" fillId="0" borderId="4" xfId="0" applyFont="1" applyBorder="1" applyAlignment="1">
      <alignment horizontal="center" vertical="center"/>
    </xf>
    <xf numFmtId="0" fontId="13" fillId="0" borderId="4" xfId="0" applyFont="1" applyBorder="1" applyAlignment="1">
      <alignment horizontal="center" vertical="center" wrapText="1"/>
    </xf>
    <xf numFmtId="176" fontId="13" fillId="0" borderId="3" xfId="5" applyNumberFormat="1" applyFont="1" applyFill="1" applyBorder="1" applyAlignment="1">
      <alignment horizontal="center" vertical="center" wrapText="1"/>
    </xf>
    <xf numFmtId="176" fontId="13" fillId="0" borderId="4" xfId="5" applyNumberFormat="1" applyFont="1" applyFill="1" applyBorder="1" applyAlignment="1">
      <alignment horizontal="center" vertical="center" wrapText="1"/>
    </xf>
    <xf numFmtId="0" fontId="13" fillId="0" borderId="4" xfId="0" applyFont="1" applyFill="1" applyBorder="1" applyAlignment="1">
      <alignment horizontal="center" vertical="center" wrapText="1"/>
    </xf>
    <xf numFmtId="0" fontId="0" fillId="0" borderId="4" xfId="0" applyBorder="1" applyAlignment="1">
      <alignment horizontal="center" vertical="center"/>
    </xf>
    <xf numFmtId="176" fontId="13" fillId="0" borderId="7" xfId="5" applyNumberFormat="1" applyFont="1" applyFill="1" applyBorder="1" applyAlignment="1">
      <alignment horizontal="center" vertical="center" wrapText="1"/>
    </xf>
    <xf numFmtId="176" fontId="13" fillId="0" borderId="12" xfId="5" applyNumberFormat="1" applyFont="1" applyFill="1" applyBorder="1" applyAlignment="1">
      <alignment horizontal="center" vertical="center" wrapText="1"/>
    </xf>
    <xf numFmtId="0" fontId="13" fillId="0" borderId="3" xfId="0" applyFont="1" applyBorder="1" applyAlignment="1">
      <alignment horizontal="center" vertical="center" wrapText="1"/>
    </xf>
    <xf numFmtId="0" fontId="14" fillId="0" borderId="4" xfId="46" applyFont="1" applyFill="1" applyBorder="1" applyAlignment="1">
      <alignment horizontal="center" vertical="center" wrapText="1"/>
    </xf>
    <xf numFmtId="0" fontId="13" fillId="0" borderId="6" xfId="0" applyFont="1" applyBorder="1" applyAlignment="1">
      <alignment horizontal="center" vertical="center" wrapText="1"/>
    </xf>
    <xf numFmtId="0" fontId="14" fillId="0" borderId="4" xfId="46" applyFont="1" applyBorder="1" applyAlignment="1">
      <alignment horizontal="center" vertical="center" wrapText="1"/>
    </xf>
    <xf numFmtId="0" fontId="13" fillId="0" borderId="7" xfId="0" applyFont="1" applyBorder="1" applyAlignment="1">
      <alignment horizontal="center" vertical="center" wrapText="1"/>
    </xf>
    <xf numFmtId="0" fontId="14" fillId="0" borderId="12" xfId="46" applyFont="1" applyFill="1" applyBorder="1" applyAlignment="1">
      <alignment horizontal="center" vertical="center" wrapText="1"/>
    </xf>
    <xf numFmtId="0" fontId="14" fillId="0" borderId="12" xfId="46" applyFont="1" applyBorder="1" applyAlignment="1">
      <alignment horizontal="center" vertical="center" wrapText="1"/>
    </xf>
    <xf numFmtId="4" fontId="0" fillId="0" borderId="0" xfId="0" applyNumberFormat="1">
      <alignment vertical="center"/>
    </xf>
    <xf numFmtId="0" fontId="15" fillId="0" borderId="0" xfId="0" applyFont="1" applyFill="1" applyAlignment="1">
      <alignment horizontal="center" vertical="center"/>
    </xf>
    <xf numFmtId="0" fontId="15" fillId="3" borderId="4"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7" fillId="0" borderId="4" xfId="0" applyFont="1" applyFill="1" applyBorder="1" applyAlignment="1">
      <alignment horizontal="center" vertical="center" wrapText="1"/>
    </xf>
    <xf numFmtId="1" fontId="0" fillId="0" borderId="4" xfId="0" applyNumberFormat="1" applyBorder="1" applyAlignment="1">
      <alignment horizontal="center" vertical="center"/>
    </xf>
    <xf numFmtId="0" fontId="17" fillId="0" borderId="4" xfId="0" applyFont="1" applyFill="1" applyBorder="1" applyAlignment="1">
      <alignment horizontal="left" vertical="center" wrapText="1"/>
    </xf>
    <xf numFmtId="2" fontId="0" fillId="0" borderId="0" xfId="0" applyNumberFormat="1" applyAlignment="1">
      <alignment horizontal="center" vertical="center"/>
    </xf>
    <xf numFmtId="1" fontId="0" fillId="0" borderId="0" xfId="0" applyNumberFormat="1" applyAlignment="1">
      <alignment horizontal="center" vertical="center"/>
    </xf>
    <xf numFmtId="0" fontId="17" fillId="0" borderId="4" xfId="0" applyFont="1" applyFill="1" applyBorder="1" applyAlignment="1">
      <alignment vertical="center" wrapText="1"/>
    </xf>
    <xf numFmtId="0" fontId="15" fillId="0" borderId="4" xfId="0" applyFont="1" applyFill="1" applyBorder="1" applyAlignment="1">
      <alignment horizontal="center" vertical="center" wrapText="1"/>
    </xf>
    <xf numFmtId="0" fontId="16" fillId="0" borderId="4" xfId="0" applyFont="1" applyFill="1" applyBorder="1" applyAlignment="1">
      <alignment vertical="center"/>
    </xf>
    <xf numFmtId="0" fontId="11" fillId="0" borderId="0" xfId="0" applyFont="1" applyFill="1" applyAlignment="1">
      <alignment horizontal="center" vertical="center"/>
    </xf>
    <xf numFmtId="2" fontId="0" fillId="0" borderId="0" xfId="0" applyNumberFormat="1">
      <alignment vertical="center"/>
    </xf>
    <xf numFmtId="1" fontId="0" fillId="0" borderId="0" xfId="0" applyNumberFormat="1">
      <alignment vertical="center"/>
    </xf>
    <xf numFmtId="0" fontId="0" fillId="0" borderId="0" xfId="0" applyFont="1">
      <alignment vertical="center"/>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千位分隔 4"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千位分隔[0] 4" xfId="44"/>
    <cellStyle name="强调文字颜色 5" xfId="45" builtinId="45"/>
    <cellStyle name="常规 2 2" xfId="46"/>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常规 7" xfId="52"/>
  </cellStyles>
  <tableStyles count="0" defaultTableStyle="TableStyleMedium2" defaultPivotStyle="PivotStyleLight16"/>
  <colors>
    <mruColors>
      <color rgb="00C0C0C0"/>
      <color rgb="00FEDB61"/>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2"/>
  <sheetViews>
    <sheetView workbookViewId="0">
      <selection activeCell="D10" sqref="D10"/>
    </sheetView>
  </sheetViews>
  <sheetFormatPr defaultColWidth="9" defaultRowHeight="14.25"/>
  <cols>
    <col min="2" max="2" width="15.875" customWidth="1"/>
    <col min="3" max="3" width="18.875" customWidth="1"/>
    <col min="4" max="4" width="17.75" customWidth="1"/>
    <col min="5" max="5" width="67.875" customWidth="1"/>
    <col min="6" max="6" width="34.875" customWidth="1"/>
    <col min="7" max="7" width="33.25" customWidth="1"/>
  </cols>
  <sheetData>
    <row r="1" ht="39.95" customHeight="1" spans="1:5">
      <c r="A1" s="46" t="s">
        <v>0</v>
      </c>
      <c r="B1" s="46"/>
      <c r="C1" s="46"/>
      <c r="D1" s="46"/>
      <c r="E1" s="46"/>
    </row>
    <row r="2" ht="60" customHeight="1" spans="1:5">
      <c r="A2" s="47" t="s">
        <v>1</v>
      </c>
      <c r="B2" s="47" t="s">
        <v>2</v>
      </c>
      <c r="C2" s="47" t="s">
        <v>3</v>
      </c>
      <c r="D2" s="47" t="s">
        <v>4</v>
      </c>
      <c r="E2" s="47" t="s">
        <v>5</v>
      </c>
    </row>
    <row r="3" ht="60" customHeight="1" spans="1:7">
      <c r="A3" s="48">
        <v>1</v>
      </c>
      <c r="B3" s="49" t="s">
        <v>6</v>
      </c>
      <c r="C3" s="50">
        <f>D3/12</f>
        <v>1266147</v>
      </c>
      <c r="D3" s="50">
        <v>15193764</v>
      </c>
      <c r="E3" s="51" t="s">
        <v>7</v>
      </c>
      <c r="F3" s="52"/>
      <c r="G3" s="52"/>
    </row>
    <row r="4" ht="70.5" customHeight="1" spans="1:7">
      <c r="A4" s="48">
        <v>2</v>
      </c>
      <c r="B4" s="49" t="s">
        <v>8</v>
      </c>
      <c r="C4" s="50">
        <f>D4/12</f>
        <v>46036.6666666667</v>
      </c>
      <c r="D4" s="50">
        <v>552440</v>
      </c>
      <c r="E4" s="51" t="s">
        <v>9</v>
      </c>
      <c r="F4" s="53"/>
      <c r="G4" s="52"/>
    </row>
    <row r="5" ht="70.5" customHeight="1" spans="1:9">
      <c r="A5" s="48">
        <v>3</v>
      </c>
      <c r="B5" s="49" t="s">
        <v>10</v>
      </c>
      <c r="C5" s="50">
        <f>D5/12</f>
        <v>150174.916666667</v>
      </c>
      <c r="D5" s="50">
        <v>1802099</v>
      </c>
      <c r="E5" s="54" t="s">
        <v>11</v>
      </c>
      <c r="F5" s="52"/>
      <c r="G5" s="52"/>
      <c r="I5" s="60"/>
    </row>
    <row r="6" ht="75.75" customHeight="1" spans="1:7">
      <c r="A6" s="48">
        <v>4</v>
      </c>
      <c r="B6" s="49" t="s">
        <v>12</v>
      </c>
      <c r="C6" s="50">
        <f>D6/12</f>
        <v>47154</v>
      </c>
      <c r="D6" s="50">
        <v>565848</v>
      </c>
      <c r="E6" s="54" t="s">
        <v>13</v>
      </c>
      <c r="F6" s="52"/>
      <c r="G6" s="52"/>
    </row>
    <row r="7" ht="65.25" customHeight="1" spans="1:7">
      <c r="A7" s="48">
        <v>5</v>
      </c>
      <c r="B7" s="49" t="s">
        <v>14</v>
      </c>
      <c r="C7" s="50" t="e">
        <f>D7/12</f>
        <v>#REF!</v>
      </c>
      <c r="D7" s="50" t="e">
        <f>物业安保服务报价明细!#REF!</f>
        <v>#REF!</v>
      </c>
      <c r="E7" s="54" t="s">
        <v>15</v>
      </c>
      <c r="F7" s="52"/>
      <c r="G7" s="52"/>
    </row>
    <row r="8" ht="54.75" customHeight="1" spans="1:7">
      <c r="A8" s="48">
        <v>6</v>
      </c>
      <c r="B8" s="55" t="s">
        <v>16</v>
      </c>
      <c r="C8" s="50" t="e">
        <f>SUM(C3:C7)</f>
        <v>#REF!</v>
      </c>
      <c r="D8" s="50" t="e">
        <f>SUM(D3:D7)</f>
        <v>#REF!</v>
      </c>
      <c r="E8" s="56"/>
      <c r="F8" s="52"/>
      <c r="G8" s="52"/>
    </row>
    <row r="9" ht="39.95" customHeight="1" spans="1:5">
      <c r="A9" s="57"/>
      <c r="B9" s="57"/>
      <c r="C9" s="57"/>
      <c r="D9" s="57"/>
      <c r="E9" s="57"/>
    </row>
    <row r="10" ht="39.95" customHeight="1" spans="3:3">
      <c r="C10" s="58"/>
    </row>
    <row r="11" ht="39.95" customHeight="1" spans="4:4">
      <c r="D11" s="59"/>
    </row>
    <row r="12" ht="39.95" customHeight="1"/>
  </sheetData>
  <mergeCells count="2">
    <mergeCell ref="A1:E1"/>
    <mergeCell ref="A9:E9"/>
  </mergeCells>
  <pageMargins left="0.75" right="0.75" top="1" bottom="1" header="0.511805555555556" footer="0.511805555555556"/>
  <pageSetup paperSize="9" orientation="portrait" horizontalDpi="600" vertic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2"/>
  <sheetViews>
    <sheetView workbookViewId="0">
      <selection activeCell="E7" sqref="E7"/>
    </sheetView>
  </sheetViews>
  <sheetFormatPr defaultColWidth="9" defaultRowHeight="14.25"/>
  <cols>
    <col min="1" max="1" width="7.625" customWidth="1"/>
    <col min="2" max="2" width="14.875" customWidth="1"/>
    <col min="3" max="3" width="21.625" customWidth="1"/>
    <col min="4" max="4" width="18.75" customWidth="1"/>
    <col min="5" max="5" width="24.875" customWidth="1"/>
    <col min="6" max="6" width="30.75" customWidth="1"/>
    <col min="9" max="9" width="17.875" customWidth="1"/>
  </cols>
  <sheetData>
    <row r="1" ht="18.75" spans="1:5">
      <c r="A1" s="23" t="s">
        <v>17</v>
      </c>
      <c r="B1" s="23"/>
      <c r="C1" s="24"/>
      <c r="D1" s="24"/>
      <c r="E1" s="25"/>
    </row>
    <row r="2" spans="1:5">
      <c r="A2" s="26"/>
      <c r="B2" s="26"/>
      <c r="C2" s="27"/>
      <c r="D2" s="27"/>
      <c r="E2" s="28"/>
    </row>
    <row r="3" ht="42.75" customHeight="1" spans="1:6">
      <c r="A3" s="29" t="s">
        <v>1</v>
      </c>
      <c r="B3" s="29" t="s">
        <v>18</v>
      </c>
      <c r="C3" s="29" t="s">
        <v>19</v>
      </c>
      <c r="D3" s="29" t="s">
        <v>20</v>
      </c>
      <c r="E3" s="29" t="s">
        <v>21</v>
      </c>
      <c r="F3" s="30" t="s">
        <v>22</v>
      </c>
    </row>
    <row r="4" ht="24.95" customHeight="1" spans="1:8">
      <c r="A4" s="31">
        <v>1</v>
      </c>
      <c r="B4" s="32" t="s">
        <v>23</v>
      </c>
      <c r="C4" s="33" t="s">
        <v>24</v>
      </c>
      <c r="D4" s="34">
        <v>1</v>
      </c>
      <c r="E4" s="34">
        <v>36865</v>
      </c>
      <c r="F4" s="35">
        <f>E4*D4*12</f>
        <v>442380</v>
      </c>
      <c r="H4">
        <f>E4*12</f>
        <v>442380</v>
      </c>
    </row>
    <row r="5" ht="24.95" customHeight="1" spans="1:6">
      <c r="A5" s="31">
        <v>2</v>
      </c>
      <c r="B5" s="36"/>
      <c r="C5" s="37" t="s">
        <v>25</v>
      </c>
      <c r="D5" s="34">
        <v>1</v>
      </c>
      <c r="E5" s="34">
        <v>20054</v>
      </c>
      <c r="F5" s="35">
        <f t="shared" ref="F5:F21" si="0">E5*D5*12</f>
        <v>240648</v>
      </c>
    </row>
    <row r="6" ht="24.95" customHeight="1" spans="1:6">
      <c r="A6" s="31">
        <v>3</v>
      </c>
      <c r="B6" s="33" t="s">
        <v>26</v>
      </c>
      <c r="C6" s="37" t="s">
        <v>27</v>
      </c>
      <c r="D6" s="34">
        <v>1</v>
      </c>
      <c r="E6" s="34">
        <v>19773</v>
      </c>
      <c r="F6" s="35">
        <f t="shared" si="0"/>
        <v>237276</v>
      </c>
    </row>
    <row r="7" ht="24.95" customHeight="1" spans="1:6">
      <c r="A7" s="31">
        <v>4</v>
      </c>
      <c r="B7" s="33"/>
      <c r="C7" s="37" t="s">
        <v>28</v>
      </c>
      <c r="D7" s="34">
        <v>1</v>
      </c>
      <c r="E7" s="34">
        <v>20054</v>
      </c>
      <c r="F7" s="35">
        <f t="shared" si="0"/>
        <v>240648</v>
      </c>
    </row>
    <row r="8" ht="24.95" customHeight="1" spans="1:6">
      <c r="A8" s="31">
        <v>5</v>
      </c>
      <c r="B8" s="33"/>
      <c r="C8" s="37" t="s">
        <v>29</v>
      </c>
      <c r="D8" s="34">
        <v>9</v>
      </c>
      <c r="E8" s="34">
        <v>10184</v>
      </c>
      <c r="F8" s="35">
        <f t="shared" si="0"/>
        <v>1099872</v>
      </c>
    </row>
    <row r="9" ht="24.95" customHeight="1" spans="1:6">
      <c r="A9" s="31">
        <v>6</v>
      </c>
      <c r="B9" s="38" t="s">
        <v>30</v>
      </c>
      <c r="C9" s="39" t="s">
        <v>31</v>
      </c>
      <c r="D9" s="34">
        <v>1</v>
      </c>
      <c r="E9" s="34">
        <v>14881</v>
      </c>
      <c r="F9" s="35">
        <f t="shared" si="0"/>
        <v>178572</v>
      </c>
    </row>
    <row r="10" ht="24.95" customHeight="1" spans="1:9">
      <c r="A10" s="31">
        <v>7</v>
      </c>
      <c r="B10" s="40"/>
      <c r="C10" s="41" t="s">
        <v>32</v>
      </c>
      <c r="D10" s="31">
        <v>2</v>
      </c>
      <c r="E10" s="31">
        <v>12637</v>
      </c>
      <c r="F10" s="35">
        <f t="shared" si="0"/>
        <v>303288</v>
      </c>
      <c r="I10" s="45"/>
    </row>
    <row r="11" ht="24.95" customHeight="1" spans="1:8">
      <c r="A11" s="31">
        <v>8</v>
      </c>
      <c r="B11" s="40"/>
      <c r="C11" s="41" t="s">
        <v>33</v>
      </c>
      <c r="D11" s="31">
        <v>34</v>
      </c>
      <c r="E11" s="31">
        <v>11990</v>
      </c>
      <c r="F11" s="35">
        <f t="shared" si="0"/>
        <v>4891920</v>
      </c>
      <c r="H11">
        <f>D11*E11*12</f>
        <v>4891920</v>
      </c>
    </row>
    <row r="12" ht="24.95" customHeight="1" spans="1:6">
      <c r="A12" s="31">
        <v>9</v>
      </c>
      <c r="B12" s="40"/>
      <c r="C12" s="39" t="s">
        <v>34</v>
      </c>
      <c r="D12" s="34">
        <v>5</v>
      </c>
      <c r="E12" s="34">
        <v>17659</v>
      </c>
      <c r="F12" s="35">
        <f t="shared" si="0"/>
        <v>1059540</v>
      </c>
    </row>
    <row r="13" ht="24.95" customHeight="1" spans="1:6">
      <c r="A13" s="31">
        <v>10</v>
      </c>
      <c r="B13" s="38" t="s">
        <v>35</v>
      </c>
      <c r="C13" s="41" t="s">
        <v>36</v>
      </c>
      <c r="D13" s="31">
        <v>1</v>
      </c>
      <c r="E13" s="34">
        <v>14881</v>
      </c>
      <c r="F13" s="35">
        <f t="shared" si="0"/>
        <v>178572</v>
      </c>
    </row>
    <row r="14" ht="24.95" customHeight="1" spans="1:6">
      <c r="A14" s="31">
        <v>11</v>
      </c>
      <c r="B14" s="40"/>
      <c r="C14" s="41" t="s">
        <v>37</v>
      </c>
      <c r="D14" s="31">
        <v>3</v>
      </c>
      <c r="E14" s="31">
        <v>9279</v>
      </c>
      <c r="F14" s="35">
        <f t="shared" si="0"/>
        <v>334044</v>
      </c>
    </row>
    <row r="15" ht="24.95" customHeight="1" spans="1:6">
      <c r="A15" s="31">
        <v>12</v>
      </c>
      <c r="B15" s="40"/>
      <c r="C15" s="41" t="s">
        <v>38</v>
      </c>
      <c r="D15" s="31">
        <v>35</v>
      </c>
      <c r="E15" s="31">
        <v>8632</v>
      </c>
      <c r="F15" s="35">
        <f t="shared" si="0"/>
        <v>3625440</v>
      </c>
    </row>
    <row r="16" ht="24.95" customHeight="1" spans="1:6">
      <c r="A16" s="31">
        <v>13</v>
      </c>
      <c r="B16" s="40"/>
      <c r="C16" s="41" t="s">
        <v>39</v>
      </c>
      <c r="D16" s="31">
        <v>1</v>
      </c>
      <c r="E16" s="31">
        <v>9925</v>
      </c>
      <c r="F16" s="35">
        <f t="shared" si="0"/>
        <v>119100</v>
      </c>
    </row>
    <row r="17" ht="24.95" customHeight="1" spans="1:6">
      <c r="A17" s="31">
        <v>14</v>
      </c>
      <c r="B17" s="40"/>
      <c r="C17" s="41" t="s">
        <v>40</v>
      </c>
      <c r="D17" s="31">
        <v>1</v>
      </c>
      <c r="E17" s="31">
        <v>11648</v>
      </c>
      <c r="F17" s="35">
        <f t="shared" si="0"/>
        <v>139776</v>
      </c>
    </row>
    <row r="18" ht="24.95" customHeight="1" spans="1:6">
      <c r="A18" s="31">
        <v>15</v>
      </c>
      <c r="B18" s="42"/>
      <c r="C18" s="39" t="s">
        <v>41</v>
      </c>
      <c r="D18" s="31">
        <v>5</v>
      </c>
      <c r="E18" s="34">
        <v>8091</v>
      </c>
      <c r="F18" s="35">
        <f t="shared" si="0"/>
        <v>485460</v>
      </c>
    </row>
    <row r="19" ht="24.95" customHeight="1" spans="1:6">
      <c r="A19" s="31">
        <v>16</v>
      </c>
      <c r="B19" s="38" t="s">
        <v>42</v>
      </c>
      <c r="C19" s="43" t="s">
        <v>43</v>
      </c>
      <c r="D19" s="31">
        <v>1</v>
      </c>
      <c r="E19" s="31">
        <v>19772</v>
      </c>
      <c r="F19" s="35">
        <f t="shared" si="0"/>
        <v>237264</v>
      </c>
    </row>
    <row r="20" ht="24.95" customHeight="1" spans="1:6">
      <c r="A20" s="31">
        <v>17</v>
      </c>
      <c r="B20" s="40"/>
      <c r="C20" s="43" t="s">
        <v>44</v>
      </c>
      <c r="D20" s="31">
        <v>1</v>
      </c>
      <c r="E20" s="31">
        <v>14881</v>
      </c>
      <c r="F20" s="35">
        <f t="shared" si="0"/>
        <v>178572</v>
      </c>
    </row>
    <row r="21" ht="24.95" customHeight="1" spans="1:6">
      <c r="A21" s="31">
        <v>18</v>
      </c>
      <c r="B21" s="42"/>
      <c r="C21" s="44" t="s">
        <v>45</v>
      </c>
      <c r="D21" s="31">
        <v>9</v>
      </c>
      <c r="E21" s="31">
        <v>11124</v>
      </c>
      <c r="F21" s="35">
        <f t="shared" si="0"/>
        <v>1201392</v>
      </c>
    </row>
    <row r="22" ht="27" customHeight="1" spans="1:6">
      <c r="A22" s="31">
        <v>19</v>
      </c>
      <c r="B22" s="30" t="s">
        <v>46</v>
      </c>
      <c r="C22" s="30"/>
      <c r="D22" s="35">
        <f>SUM(D4:D21)</f>
        <v>112</v>
      </c>
      <c r="E22" s="35">
        <f>SUM(E4:E21)</f>
        <v>272330</v>
      </c>
      <c r="F22" s="35">
        <f>SUM(F4:F21)</f>
        <v>15193764</v>
      </c>
    </row>
  </sheetData>
  <mergeCells count="7">
    <mergeCell ref="A1:D1"/>
    <mergeCell ref="B22:C22"/>
    <mergeCell ref="B4:B5"/>
    <mergeCell ref="B6:B8"/>
    <mergeCell ref="B9:B12"/>
    <mergeCell ref="B13:B18"/>
    <mergeCell ref="B19:B21"/>
  </mergeCells>
  <pageMargins left="0.75" right="0.75" top="1" bottom="1" header="0.511805555555556" footer="0.511805555555556"/>
  <pageSetup paperSize="9" orientation="portrait" horizontalDpi="600" verticalDpi="6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50"/>
    <pageSetUpPr fitToPage="1"/>
  </sheetPr>
  <dimension ref="A1:G9"/>
  <sheetViews>
    <sheetView tabSelected="1" zoomScale="90" zoomScaleNormal="90" workbookViewId="0">
      <pane ySplit="2" topLeftCell="A3" activePane="bottomLeft" state="frozen"/>
      <selection/>
      <selection pane="bottomLeft" activeCell="J5" sqref="J5"/>
    </sheetView>
  </sheetViews>
  <sheetFormatPr defaultColWidth="9" defaultRowHeight="14.25" outlineLevelCol="6"/>
  <cols>
    <col min="1" max="1" width="4.5" customWidth="1"/>
    <col min="2" max="2" width="21.125" customWidth="1"/>
    <col min="3" max="3" width="27.125" customWidth="1"/>
    <col min="4" max="4" width="20.125" customWidth="1"/>
    <col min="5" max="6" width="18.6" customWidth="1"/>
    <col min="7" max="7" width="30.625" customWidth="1"/>
  </cols>
  <sheetData>
    <row r="1" ht="50" customHeight="1" spans="1:7">
      <c r="A1" s="3" t="s">
        <v>47</v>
      </c>
      <c r="B1" s="3"/>
      <c r="C1" s="3"/>
      <c r="D1" s="3"/>
      <c r="E1" s="3"/>
      <c r="F1" s="3"/>
      <c r="G1" s="3"/>
    </row>
    <row r="2" s="1" customFormat="1" ht="40" customHeight="1" spans="1:7">
      <c r="A2" s="4" t="s">
        <v>1</v>
      </c>
      <c r="B2" s="4" t="s">
        <v>48</v>
      </c>
      <c r="C2" s="4" t="s">
        <v>49</v>
      </c>
      <c r="D2" s="5" t="s">
        <v>50</v>
      </c>
      <c r="E2" s="5" t="s">
        <v>51</v>
      </c>
      <c r="F2" s="5" t="s">
        <v>52</v>
      </c>
      <c r="G2" s="6" t="s">
        <v>53</v>
      </c>
    </row>
    <row r="3" s="2" customFormat="1" ht="65" customHeight="1" spans="1:7">
      <c r="A3" s="7">
        <v>1</v>
      </c>
      <c r="B3" s="8" t="s">
        <v>54</v>
      </c>
      <c r="C3" s="9" t="s">
        <v>55</v>
      </c>
      <c r="D3" s="10">
        <v>12000</v>
      </c>
      <c r="E3" s="10"/>
      <c r="F3" s="11">
        <f>ROUND(E3*12,2)</f>
        <v>0</v>
      </c>
      <c r="G3" s="12" t="s">
        <v>56</v>
      </c>
    </row>
    <row r="4" s="2" customFormat="1" ht="65" customHeight="1" spans="1:7">
      <c r="A4" s="13"/>
      <c r="B4" s="8"/>
      <c r="C4" s="9" t="s">
        <v>57</v>
      </c>
      <c r="D4" s="10">
        <v>9000</v>
      </c>
      <c r="E4" s="10"/>
      <c r="F4" s="11">
        <f>ROUND(E4*12,2)</f>
        <v>0</v>
      </c>
      <c r="G4" s="12"/>
    </row>
    <row r="5" s="2" customFormat="1" ht="65" customHeight="1" spans="1:7">
      <c r="A5" s="13"/>
      <c r="B5" s="8"/>
      <c r="C5" s="14" t="s">
        <v>58</v>
      </c>
      <c r="D5" s="15">
        <f>7800*2</f>
        <v>15600</v>
      </c>
      <c r="E5" s="15"/>
      <c r="F5" s="11">
        <f>ROUND(E5*12,2)</f>
        <v>0</v>
      </c>
      <c r="G5" s="12"/>
    </row>
    <row r="6" s="2" customFormat="1" ht="65" customHeight="1" spans="1:7">
      <c r="A6" s="13"/>
      <c r="B6" s="8"/>
      <c r="C6" s="14" t="s">
        <v>59</v>
      </c>
      <c r="D6" s="15">
        <f>9300*1</f>
        <v>9300</v>
      </c>
      <c r="E6" s="15"/>
      <c r="F6" s="11">
        <f>ROUND(E6*12,2)</f>
        <v>0</v>
      </c>
      <c r="G6" s="12"/>
    </row>
    <row r="7" s="2" customFormat="1" ht="65" customHeight="1" spans="1:7">
      <c r="A7" s="16"/>
      <c r="B7" s="8"/>
      <c r="C7" s="9" t="s">
        <v>60</v>
      </c>
      <c r="D7" s="10">
        <f>9300*4</f>
        <v>37200</v>
      </c>
      <c r="E7" s="10"/>
      <c r="F7" s="11">
        <f>ROUND(E7*12,2)</f>
        <v>0</v>
      </c>
      <c r="G7" s="12"/>
    </row>
    <row r="8" ht="40" customHeight="1" spans="1:7">
      <c r="A8" s="17" t="s">
        <v>61</v>
      </c>
      <c r="B8" s="18"/>
      <c r="C8" s="18"/>
      <c r="D8" s="18"/>
      <c r="E8" s="18"/>
      <c r="F8" s="19">
        <f>SUM(F3:F7)</f>
        <v>0</v>
      </c>
      <c r="G8" s="20" t="s">
        <v>62</v>
      </c>
    </row>
    <row r="9" ht="117" customHeight="1" spans="1:7">
      <c r="A9" s="21" t="s">
        <v>63</v>
      </c>
      <c r="B9" s="21"/>
      <c r="C9" s="21"/>
      <c r="D9" s="21"/>
      <c r="E9" s="21"/>
      <c r="F9" s="21"/>
      <c r="G9" s="22"/>
    </row>
  </sheetData>
  <mergeCells count="6">
    <mergeCell ref="A1:G1"/>
    <mergeCell ref="A8:E8"/>
    <mergeCell ref="A9:G9"/>
    <mergeCell ref="A3:A7"/>
    <mergeCell ref="B3:B7"/>
    <mergeCell ref="G3:G7"/>
  </mergeCells>
  <pageMargins left="0.75" right="0.75" top="1" bottom="1" header="0.5" footer="0.5"/>
  <pageSetup paperSize="9" scale="75" orientation="landscape" horizontalDpi="600" verticalDpi="600"/>
  <headerFooter alignWithMargins="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汇总表</vt:lpstr>
      <vt:lpstr>人员服务</vt:lpstr>
      <vt:lpstr>物业安保服务报价明细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闫光耀(yanguangyao)</dc:creator>
  <cp:lastModifiedBy>殷</cp:lastModifiedBy>
  <dcterms:created xsi:type="dcterms:W3CDTF">2016-12-02T08:54:00Z</dcterms:created>
  <dcterms:modified xsi:type="dcterms:W3CDTF">2026-08-28T03:38:24Z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2052-11.8.2.8276</vt:lpwstr>
  </property>
  <property fmtid="{D5CDD505-2E9C-101B-9397-08002B2CF9AE}" pid="3" name="ICV">
    <vt:lpwstr>B337CEF7D796414583B3714A0CDC8A0B_13</vt:lpwstr>
  </property>
  <property fmtid="{D5CDD505-2E9C-101B-9397-08002B2CF9AE}" pid="4" name="CalculationRule">
    <vt:r8>0</vt:r8>
  </property>
</Properties>
</file>