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134" windowHeight="10485"/>
  </bookViews>
  <sheets>
    <sheet name="招标清单" sheetId="11" r:id="rId1"/>
    <sheet name="明细" sheetId="10" state="hidden" r:id="rId2"/>
    <sheet name="计算稿" sheetId="2" state="hidden" r:id="rId3"/>
    <sheet name="Sheet2" sheetId="6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.0_1.3_24">#REF!</definedName>
    <definedName name="_m3">#REF!</definedName>
    <definedName name="A2A3零星">B</definedName>
    <definedName name="A2A3外墙">B</definedName>
    <definedName name="A2A3阳台">B</definedName>
    <definedName name="AAA">#REF!+#REF!+0.1</definedName>
    <definedName name="B主筋锚长">[1]内围地梁钢筋说明!$C$17</definedName>
    <definedName name="DIXI">#REF!</definedName>
    <definedName name="dw">#REF!</definedName>
    <definedName name="louti">B</definedName>
    <definedName name="S">[2]梁!$X1*1.2</definedName>
    <definedName name="series01">#REF!</definedName>
    <definedName name="series02">#REF!</definedName>
    <definedName name="series03">#REF!</definedName>
    <definedName name="series04">#REF!</definedName>
    <definedName name="series05">#REF!</definedName>
    <definedName name="series06">#REF!</definedName>
    <definedName name="series07">#REF!</definedName>
    <definedName name="series08">#REF!</definedName>
    <definedName name="series09">#REF!</definedName>
    <definedName name="series10">#REF!</definedName>
    <definedName name="板厚">#REF!</definedName>
    <definedName name="单位">#REF!</definedName>
    <definedName name="地坪厚度">#REF!</definedName>
    <definedName name="垫层厚">#REF!</definedName>
    <definedName name="垫层突出单边宽">#REF!</definedName>
    <definedName name="吊筋角度">[1]内围地梁钢筋说明!$C$22</definedName>
    <definedName name="吊筋锚长">[1]内围地梁钢筋说明!$C$23</definedName>
    <definedName name="放坡系数1">'[3]承台(砖模) '!#REF!</definedName>
    <definedName name="放坡系数2">'[3]承台(砖模) '!#REF!</definedName>
    <definedName name="放坡系数A">'[3]承台(砖模) '!#REF!</definedName>
    <definedName name="分部工程">#REF!</definedName>
    <definedName name="分项工程">#REF!</definedName>
    <definedName name="钢筋保护层">[1]内围地梁钢筋说明!$C$15</definedName>
    <definedName name="钢筋弯钩长度">#REF!</definedName>
    <definedName name="工程量计算式">[4]工程量计算书!$F$1:$F$65536</definedName>
    <definedName name="工作面单边宽">#REF!</definedName>
    <definedName name="建筑面积">'[5]建筑面积 '!$I$5</definedName>
    <definedName name="门窗表">#REF!</definedName>
    <definedName name="名称及规格">[4]工程量计算书!$C$1:$C$65536</definedName>
    <definedName name="模板计算公式">B</definedName>
    <definedName name="内墙、天花、地面">B</definedName>
    <definedName name="排水沟深">[1]内围地梁钢筋说明!$C$21</definedName>
    <definedName name="室内外地台差">'[3]承台(砖模) '!#REF!</definedName>
    <definedName name="室内外高差">#REF!</definedName>
    <definedName name="数量">[4]工程量计算书!$G$1:$G$65536</definedName>
    <definedName name="梯">B</definedName>
    <definedName name="踢脚线高">[3]柱!#REF!</definedName>
    <definedName name="砼结果">[6]B4零星!#REF!</definedName>
    <definedName name="序号">IF([7]汇总表!$B1="","",COUNTA([7]汇总表!#REF!))</definedName>
    <definedName name="腰筋锚长">[1]内围地梁钢筋说明!$C$20</definedName>
    <definedName name="_xlnm.Print_Area" localSheetId="0">招标清单!$A$1:$H$18</definedName>
    <definedName name="_xlnm.Print_Titles" localSheetId="0">招标清单!$1:$5</definedName>
  </definedNames>
  <calcPr calcId="144525" concurrentCalc="0"/>
</workbook>
</file>

<file path=xl/sharedStrings.xml><?xml version="1.0" encoding="utf-8"?>
<sst xmlns="http://schemas.openxmlformats.org/spreadsheetml/2006/main" count="100" uniqueCount="83">
  <si>
    <t>招标清单</t>
  </si>
  <si>
    <t>工程名称：城市阳台S2</t>
  </si>
  <si>
    <t>分项工程：小集市用电改造工程</t>
  </si>
  <si>
    <t>项目概况：/</t>
  </si>
  <si>
    <t>序号</t>
  </si>
  <si>
    <t>项目名称</t>
  </si>
  <si>
    <t>项目特征描述</t>
  </si>
  <si>
    <t>单位</t>
  </si>
  <si>
    <t>工程量</t>
  </si>
  <si>
    <t>全费用综合单价(元)</t>
  </si>
  <si>
    <t>合计(元)</t>
  </si>
  <si>
    <t>备注</t>
  </si>
  <si>
    <t>成套配电箱</t>
  </si>
  <si>
    <t>1、名称：户外防雨型配电箱
2、防护等级不低于IP54
3、箱内配置总开关、分路断路器、计量接入端子、接地排、零排、消防强切
4、安装方式：挂墙安装
5、包含防腐防锈处理，箱门带锁，张贴有电危险警示标识
6、为满足本清单工作所需的其他未描述的工作内容，详见相关规范、技术任务书</t>
  </si>
  <si>
    <t>台</t>
  </si>
  <si>
    <t>1、计价依据：清单计价原则，主材采用珠海市2026年7月信息价
2、承包方式：综合单价包干
3、结算方式：工程量按实结算</t>
  </si>
  <si>
    <t>电力电缆</t>
  </si>
  <si>
    <t>1、名称：电力电缆
2、规格型号：YJY-0.6/1kV-5*35mm2
3、材质：铜芯电缆
4、包含高空作业降效
5、为满足本清单工作所需的其他未描述的工作内容，详见相关规范、技术任务书</t>
  </si>
  <si>
    <t>m</t>
  </si>
  <si>
    <t>控制电缆</t>
  </si>
  <si>
    <r>
      <rPr>
        <sz val="11"/>
        <rFont val="宋体"/>
        <charset val="134"/>
      </rPr>
      <t>1、名称：控制电缆
2、规格型号：WDZBN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KVV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4×1.5mm²
3、材质：塑料控制电缆
4、包含高空作业降效
5、为满足本清单工作所需的其他未描述的工作内容，详见相关规范、技术任务书</t>
    </r>
  </si>
  <si>
    <t>桥架</t>
  </si>
  <si>
    <t>1、名称：桥架
2、规格：100*50*1.2mm
3、材质：热镀锌钢板
4、接地方式：跨接地敷设
5、类型:槽式
6、包含高空作业降效
7、为满足本清单工作所需的其他未描述的工作内容，详见相关规范、技术任务书</t>
  </si>
  <si>
    <t>配管DN50</t>
  </si>
  <si>
    <t>1、名称：配管
2、材质：镀锌电线管
3、规格：DN50
4、配置形式：明敷
5、包含高空作业降效
6、为满足本清单工作所需的其他未描述的工作内容，详见相关规范、技术任务书</t>
  </si>
  <si>
    <t>配管DN25</t>
  </si>
  <si>
    <t>1、名称：配管
2、材质：镀锌电线管
3、规格：DN25
4、配置形式：明敷
5、包含高空作业降效
6、为满足本清单工作所需的其他未描述的工作内容，详见相关规范、技术任务书</t>
  </si>
  <si>
    <t>配管、桥架支架</t>
  </si>
  <si>
    <t>1.名称：线槽、桥架支架
2.材质：型钢 综合
3.除锈级别：轻锈
4.涂刷遍数：除锈后刷防锈漆二道，调和漆二道
5.包含高空作业降效
6、为满足本清单工作所需的其他未描述的工作内容，详见相关规范、技术任务书</t>
  </si>
  <si>
    <t>kg</t>
  </si>
  <si>
    <t>接地扁钢</t>
  </si>
  <si>
    <t>1、名称：接地扁钢
2、材质：镀锌扁钢 25*4
3、包含高空作业降效
4、为满足本清单工作所需的其他未描述的工作内容，详见相关规范、技术任务书</t>
  </si>
  <si>
    <t>开孔</t>
  </si>
  <si>
    <t>1、名称：开孔
2、尺寸：Φ108以内
3、砌体或混凝土墙体综合考虑
4、为满足本清单工作所需的其他未描述的工作内容，详见相关规范、技术任务书</t>
  </si>
  <si>
    <t>个</t>
  </si>
  <si>
    <t>防火封堵</t>
  </si>
  <si>
    <t>1、名称：防火封堵
2、为满足本清单工作所需的其他未描述的工作内容，详见相关规范、技术任务书</t>
  </si>
  <si>
    <t>消防模块</t>
  </si>
  <si>
    <t>1、名称：消防模块
2、单输入单输出
3、包含消防调试
4、为满足本清单工作所需的其他未描述的工作内容，详见相关规范、技术任务书</t>
  </si>
  <si>
    <t>脚手架</t>
  </si>
  <si>
    <t>材料运输、搭、拆的租赁费。已综合考虑使用时间</t>
  </si>
  <si>
    <t>项</t>
  </si>
  <si>
    <t>暂列金（固定金额，不能删改）</t>
  </si>
  <si>
    <t>城市阳台湖心亭零星维修工程预算价</t>
  </si>
  <si>
    <t>集采序号</t>
  </si>
  <si>
    <t>部位</t>
  </si>
  <si>
    <t>维修项目</t>
  </si>
  <si>
    <t>维修施工方案说明（未作说明及备注的，均包含完成该项工作全部内容的一切费用）</t>
  </si>
  <si>
    <t>主材采购方式</t>
  </si>
  <si>
    <t>不含税综合单价组成</t>
  </si>
  <si>
    <t>不含税
综合单价</t>
  </si>
  <si>
    <t>不含税
合价</t>
  </si>
  <si>
    <t>主材费
（含损耗）</t>
  </si>
  <si>
    <t>人工费</t>
  </si>
  <si>
    <t>辅材费</t>
  </si>
  <si>
    <t>机械费</t>
  </si>
  <si>
    <t>管理费
及利润</t>
  </si>
  <si>
    <t>室外</t>
  </si>
  <si>
    <t>室外PC砖铺贴</t>
  </si>
  <si>
    <t>1、室外PC砖铺贴
2、尺寸：300*900*15mm
3、20mm水泥砂浆结合层
4、包含完成本项工作所需的一切费用</t>
  </si>
  <si>
    <t>乙供</t>
  </si>
  <si>
    <t>主材损耗率2%</t>
  </si>
  <si>
    <t>m2</t>
  </si>
  <si>
    <t>室外地砖拆除</t>
  </si>
  <si>
    <t>1、室外PC砖拆除
2、包含垃圾装袋、二次转运等完成本项工作所需的一切费用</t>
  </si>
  <si>
    <t>/</t>
  </si>
  <si>
    <t>其他</t>
  </si>
  <si>
    <t>4立方车</t>
  </si>
  <si>
    <t>1、4立方运输车
2、含油料、操作人员工资及建筑意外伤害险工资及建筑意外伤害险
3、含进退场、夜间施工及交通影响费等一切风险费
4、单价为全费用综合单价（包干价），包含但不限于管理费、措施费、其他项目费、规费等</t>
  </si>
  <si>
    <t>台班</t>
  </si>
  <si>
    <t>措施项目</t>
  </si>
  <si>
    <t>铁马围挡</t>
  </si>
  <si>
    <t>材料运输、搭、拆的租赁费。已综合考虑使用台班和时间</t>
  </si>
  <si>
    <t>税金(9%)</t>
  </si>
  <si>
    <t>合计(已下浮2%)</t>
  </si>
  <si>
    <t>数量</t>
  </si>
  <si>
    <t>长度</t>
  </si>
  <si>
    <t>宽度</t>
  </si>
  <si>
    <t>高度</t>
  </si>
  <si>
    <t>模板</t>
  </si>
  <si>
    <t>㎡</t>
  </si>
  <si>
    <t>成都公司</t>
  </si>
  <si>
    <t>参考万科</t>
  </si>
</sst>
</file>

<file path=xl/styles.xml><?xml version="1.0" encoding="utf-8"?>
<styleSheet xmlns="http://schemas.openxmlformats.org/spreadsheetml/2006/main">
  <numFmts count="13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177" formatCode="&quot;\&quot;#,##0;[Red]&quot;\&quot;\-#,##0"/>
    <numFmt numFmtId="178" formatCode="_-* #,##0.00_-;\-* #,##0.00_-;_-* &quot;-&quot;??_-;_-@_-"/>
    <numFmt numFmtId="179" formatCode="_ \¥* #,##0.00_ ;_ \¥* \-#,##0.00_ ;_ \¥* &quot;-&quot;??_ ;_ @_ "/>
    <numFmt numFmtId="180" formatCode="&quot;\&quot;#,##0.00;[Red]&quot;\&quot;\-#,##0.00"/>
    <numFmt numFmtId="181" formatCode="#,##0.00;[Red]&quot;-&quot;#,##0.00"/>
    <numFmt numFmtId="182" formatCode="_-* #,##0_-;\-* #,##0_-;_-* &quot;-&quot;_-;_-@_-"/>
    <numFmt numFmtId="183" formatCode="_(* #,##0.00_);_(* \(#,##0.00\);_(* &quot;-&quot;??_);_(@_)"/>
    <numFmt numFmtId="184" formatCode="#,##0;[Red]&quot;-&quot;#,##0"/>
  </numFmts>
  <fonts count="50">
    <font>
      <sz val="11"/>
      <color indexed="8"/>
      <name val="宋体"/>
      <charset val="134"/>
    </font>
    <font>
      <sz val="11"/>
      <name val="宋体"/>
      <charset val="134"/>
    </font>
    <font>
      <b/>
      <sz val="18"/>
      <name val="黑体"/>
      <charset val="134"/>
    </font>
    <font>
      <b/>
      <sz val="11"/>
      <name val="微软雅黑"/>
      <charset val="134"/>
    </font>
    <font>
      <sz val="18"/>
      <name val="黑体"/>
      <charset val="134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sz val="10"/>
      <color rgb="FF000000"/>
      <name val="Times New Roman"/>
      <charset val="204"/>
    </font>
    <font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name val="黑体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9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indexed="20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17"/>
      <name val="宋体"/>
      <charset val="134"/>
    </font>
    <font>
      <sz val="10"/>
      <name val="Geneva"/>
      <charset val="134"/>
    </font>
    <font>
      <sz val="12"/>
      <name val="Times New Roman"/>
      <charset val="134"/>
    </font>
    <font>
      <b/>
      <sz val="15"/>
      <color indexed="56"/>
      <name val="Tahoma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17"/>
      <name val="宋体"/>
      <charset val="134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4"/>
      <name val="柧挬"/>
      <charset val="134"/>
    </font>
    <font>
      <sz val="12"/>
      <name val="官帕眉"/>
      <charset val="134"/>
    </font>
    <font>
      <u/>
      <sz val="10.8"/>
      <color indexed="12"/>
      <name val="宋体"/>
      <charset val="134"/>
    </font>
    <font>
      <sz val="12"/>
      <name val="柧挬"/>
      <charset val="134"/>
    </font>
    <font>
      <sz val="12"/>
      <name val="新細明體"/>
      <charset val="134"/>
    </font>
    <font>
      <sz val="10"/>
      <name val="宋体"/>
      <charset val="134"/>
    </font>
    <font>
      <sz val="1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37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0" borderId="0"/>
    <xf numFmtId="44" fontId="14" fillId="0" borderId="0" applyFont="0" applyFill="0" applyBorder="0" applyAlignment="0" applyProtection="0">
      <alignment vertical="center"/>
    </xf>
    <xf numFmtId="0" fontId="12" fillId="0" borderId="0" applyProtection="0"/>
    <xf numFmtId="0" fontId="21" fillId="0" borderId="0" applyProtection="0"/>
    <xf numFmtId="0" fontId="25" fillId="9" borderId="0" applyNumberFormat="0" applyBorder="0" applyAlignment="0" applyProtection="0">
      <alignment vertical="center"/>
    </xf>
    <xf numFmtId="0" fontId="17" fillId="6" borderId="10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Protection="0"/>
    <xf numFmtId="0" fontId="25" fillId="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Protection="0"/>
    <xf numFmtId="0" fontId="23" fillId="1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2" fillId="0" borderId="0" applyProtection="0"/>
    <xf numFmtId="0" fontId="35" fillId="0" borderId="0" applyNumberFormat="0" applyFill="0" applyBorder="0" applyAlignment="0" applyProtection="0">
      <alignment vertical="center"/>
    </xf>
    <xf numFmtId="0" fontId="14" fillId="17" borderId="14" applyNumberFormat="0" applyFont="0" applyAlignment="0" applyProtection="0">
      <alignment vertical="center"/>
    </xf>
    <xf numFmtId="0" fontId="12" fillId="0" borderId="0" applyProtection="0"/>
    <xf numFmtId="0" fontId="12" fillId="0" borderId="0" applyProtection="0"/>
    <xf numFmtId="0" fontId="39" fillId="0" borderId="0" applyNumberFormat="0" applyFill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22" fillId="0" borderId="0" applyNumberFormat="0" applyFill="0" applyBorder="0" applyAlignment="0" applyProtection="0">
      <alignment vertical="center"/>
    </xf>
    <xf numFmtId="0" fontId="12" fillId="0" borderId="0" applyProtection="0"/>
    <xf numFmtId="0" fontId="23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0" applyProtection="0"/>
    <xf numFmtId="0" fontId="21" fillId="0" borderId="0" applyProtection="0"/>
    <xf numFmtId="0" fontId="33" fillId="10" borderId="0" applyNumberFormat="0" applyBorder="0" applyAlignment="0" applyProtection="0">
      <alignment vertical="center"/>
    </xf>
    <xf numFmtId="0" fontId="12" fillId="0" borderId="0"/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0" applyProtection="0"/>
    <xf numFmtId="0" fontId="12" fillId="0" borderId="0"/>
    <xf numFmtId="0" fontId="40" fillId="0" borderId="8" applyNumberFormat="0" applyFill="0" applyAlignment="0" applyProtection="0">
      <alignment vertical="center"/>
    </xf>
    <xf numFmtId="0" fontId="12" fillId="0" borderId="0" applyProtection="0"/>
    <xf numFmtId="0" fontId="12" fillId="0" borderId="0" applyProtection="0"/>
    <xf numFmtId="0" fontId="23" fillId="13" borderId="0" applyNumberFormat="0" applyBorder="0" applyAlignment="0" applyProtection="0">
      <alignment vertical="center"/>
    </xf>
    <xf numFmtId="0" fontId="12" fillId="0" borderId="0"/>
    <xf numFmtId="0" fontId="21" fillId="0" borderId="0" applyProtection="0"/>
    <xf numFmtId="0" fontId="39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8" fillId="18" borderId="15" applyNumberFormat="0" applyAlignment="0" applyProtection="0">
      <alignment vertical="center"/>
    </xf>
    <xf numFmtId="0" fontId="37" fillId="18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2" fillId="0" borderId="0" applyProtection="0"/>
    <xf numFmtId="0" fontId="12" fillId="0" borderId="0" applyProtection="0"/>
    <xf numFmtId="0" fontId="25" fillId="12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23" fillId="15" borderId="0" applyNumberFormat="0" applyBorder="0" applyAlignment="0" applyProtection="0">
      <alignment vertical="center"/>
    </xf>
    <xf numFmtId="0" fontId="12" fillId="0" borderId="0" applyProtection="0"/>
    <xf numFmtId="0" fontId="19" fillId="0" borderId="12" applyNumberFormat="0" applyFill="0" applyAlignment="0" applyProtection="0">
      <alignment vertical="center"/>
    </xf>
    <xf numFmtId="0" fontId="12" fillId="0" borderId="0" applyProtection="0"/>
    <xf numFmtId="0" fontId="18" fillId="0" borderId="11" applyNumberFormat="0" applyFill="0" applyAlignment="0" applyProtection="0">
      <alignment vertical="center"/>
    </xf>
    <xf numFmtId="0" fontId="21" fillId="0" borderId="0" applyProtection="0"/>
    <xf numFmtId="0" fontId="31" fillId="14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41" fillId="19" borderId="0" applyNumberFormat="0" applyBorder="0" applyAlignment="0" applyProtection="0">
      <alignment vertical="center"/>
    </xf>
    <xf numFmtId="0" fontId="12" fillId="0" borderId="0" applyProtection="0"/>
    <xf numFmtId="0" fontId="25" fillId="20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43" fontId="12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1" borderId="0" applyNumberFormat="0" applyBorder="0" applyAlignment="0" applyProtection="0">
      <alignment vertical="center"/>
    </xf>
    <xf numFmtId="0" fontId="12" fillId="0" borderId="0"/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Protection="0"/>
    <xf numFmtId="0" fontId="12" fillId="0" borderId="0" applyProtection="0"/>
    <xf numFmtId="0" fontId="21" fillId="0" borderId="0" applyProtection="0"/>
    <xf numFmtId="0" fontId="16" fillId="5" borderId="0" applyNumberFormat="0" applyBorder="0" applyAlignment="0" applyProtection="0">
      <alignment vertical="center"/>
    </xf>
    <xf numFmtId="0" fontId="12" fillId="0" borderId="0" applyProtection="0"/>
    <xf numFmtId="0" fontId="21" fillId="0" borderId="0" applyProtection="0"/>
    <xf numFmtId="0" fontId="42" fillId="0" borderId="0"/>
    <xf numFmtId="0" fontId="43" fillId="0" borderId="0" applyFont="0" applyFill="0" applyBorder="0" applyAlignment="0" applyProtection="0"/>
    <xf numFmtId="0" fontId="12" fillId="0" borderId="0" applyProtection="0"/>
    <xf numFmtId="0" fontId="21" fillId="0" borderId="0" applyProtection="0"/>
    <xf numFmtId="0" fontId="12" fillId="0" borderId="0" applyProtection="0"/>
    <xf numFmtId="0" fontId="12" fillId="0" borderId="0">
      <alignment vertical="center"/>
    </xf>
    <xf numFmtId="0" fontId="34" fillId="0" borderId="0"/>
    <xf numFmtId="0" fontId="29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0" borderId="0" applyProtection="0"/>
    <xf numFmtId="0" fontId="24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0" fontId="21" fillId="0" borderId="0" applyProtection="0"/>
    <xf numFmtId="0" fontId="16" fillId="5" borderId="0" applyNumberFormat="0" applyBorder="0" applyAlignment="0" applyProtection="0">
      <alignment vertical="center"/>
    </xf>
    <xf numFmtId="0" fontId="12" fillId="0" borderId="0"/>
    <xf numFmtId="0" fontId="24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/>
    <xf numFmtId="0" fontId="16" fillId="5" borderId="0" applyNumberFormat="0" applyBorder="0" applyAlignment="0" applyProtection="0">
      <alignment vertical="center"/>
    </xf>
    <xf numFmtId="0" fontId="12" fillId="0" borderId="0" applyProtection="0"/>
    <xf numFmtId="177" fontId="44" fillId="0" borderId="0" applyFont="0" applyFill="0" applyBorder="0" applyAlignment="0" applyProtection="0"/>
    <xf numFmtId="0" fontId="2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16" fillId="5" borderId="0" applyNumberFormat="0" applyBorder="0" applyAlignment="0" applyProtection="0">
      <alignment vertical="center"/>
    </xf>
    <xf numFmtId="0" fontId="12" fillId="0" borderId="0" applyProtection="0"/>
    <xf numFmtId="0" fontId="12" fillId="0" borderId="0"/>
    <xf numFmtId="0" fontId="12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12" fillId="0" borderId="0"/>
    <xf numFmtId="0" fontId="12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178" fontId="0" fillId="0" borderId="0" applyFont="0" applyFill="0" applyBorder="0" applyAlignment="0" applyProtection="0">
      <alignment vertical="center"/>
    </xf>
    <xf numFmtId="0" fontId="12" fillId="0" borderId="0" applyProtection="0"/>
    <xf numFmtId="0" fontId="21" fillId="0" borderId="0">
      <alignment vertical="center"/>
    </xf>
    <xf numFmtId="0" fontId="12" fillId="0" borderId="0">
      <alignment vertical="center"/>
    </xf>
    <xf numFmtId="0" fontId="21" fillId="0" borderId="0" applyProtection="0"/>
    <xf numFmtId="0" fontId="21" fillId="0" borderId="0" applyProtection="0"/>
    <xf numFmtId="0" fontId="12" fillId="0" borderId="0" applyProtection="0"/>
    <xf numFmtId="0" fontId="21" fillId="0" borderId="0">
      <alignment vertical="center"/>
    </xf>
    <xf numFmtId="0" fontId="12" fillId="0" borderId="0" applyProtection="0"/>
    <xf numFmtId="0" fontId="21" fillId="0" borderId="0" applyProtection="0"/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/>
    <xf numFmtId="0" fontId="21" fillId="0" borderId="0" applyProtection="0"/>
    <xf numFmtId="0" fontId="21" fillId="0" borderId="0" applyProtection="0"/>
    <xf numFmtId="0" fontId="12" fillId="0" borderId="0" applyProtection="0"/>
    <xf numFmtId="0" fontId="12" fillId="0" borderId="0" applyProtection="0"/>
    <xf numFmtId="43" fontId="12" fillId="0" borderId="0" applyFont="0" applyFill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21" fillId="0" borderId="0" applyProtection="0"/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21" fillId="0" borderId="0">
      <alignment vertical="center"/>
    </xf>
    <xf numFmtId="0" fontId="21" fillId="0" borderId="0" applyProtection="0"/>
    <xf numFmtId="0" fontId="12" fillId="0" borderId="0"/>
    <xf numFmtId="0" fontId="21" fillId="0" borderId="0" applyProtection="0"/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43" fontId="12" fillId="0" borderId="0" applyFont="0" applyFill="0" applyBorder="0" applyAlignment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21" fillId="0" borderId="0" applyProtection="0"/>
    <xf numFmtId="0" fontId="28" fillId="0" borderId="0"/>
    <xf numFmtId="0" fontId="12" fillId="0" borderId="0" applyProtection="0"/>
    <xf numFmtId="0" fontId="12" fillId="0" borderId="0"/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30" fillId="0" borderId="13" applyNumberFormat="0" applyFill="0" applyAlignment="0" applyProtection="0">
      <alignment vertical="center"/>
    </xf>
    <xf numFmtId="0" fontId="21" fillId="0" borderId="0" applyProtection="0"/>
    <xf numFmtId="40" fontId="43" fillId="0" borderId="0" applyFont="0" applyFill="0" applyBorder="0" applyAlignment="0" applyProtection="0"/>
    <xf numFmtId="0" fontId="21" fillId="0" borderId="0" applyProtection="0"/>
    <xf numFmtId="0" fontId="12" fillId="0" borderId="0" applyProtection="0"/>
    <xf numFmtId="0" fontId="24" fillId="5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/>
    <xf numFmtId="0" fontId="29" fillId="0" borderId="0"/>
    <xf numFmtId="0" fontId="27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2" fillId="0" borderId="0"/>
    <xf numFmtId="179" fontId="12" fillId="0" borderId="0" applyFont="0" applyFill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43" fontId="26" fillId="0" borderId="0" applyFont="0" applyFill="0" applyBorder="0" applyAlignment="0" applyProtection="0">
      <alignment vertical="center"/>
    </xf>
    <xf numFmtId="0" fontId="21" fillId="0" borderId="0" applyProtection="0"/>
    <xf numFmtId="9" fontId="12" fillId="0" borderId="0" applyFont="0" applyFill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34" fillId="0" borderId="0"/>
    <xf numFmtId="0" fontId="12" fillId="0" borderId="0" applyProtection="0"/>
    <xf numFmtId="0" fontId="12" fillId="0" borderId="0"/>
    <xf numFmtId="0" fontId="12" fillId="0" borderId="0" applyProtection="0"/>
    <xf numFmtId="0" fontId="24" fillId="5" borderId="0" applyNumberFormat="0" applyBorder="0" applyAlignment="0" applyProtection="0">
      <alignment vertical="center"/>
    </xf>
    <xf numFmtId="0" fontId="12" fillId="0" borderId="0"/>
    <xf numFmtId="0" fontId="16" fillId="5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43" fontId="12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21" fillId="0" borderId="0" applyProtection="0"/>
    <xf numFmtId="0" fontId="16" fillId="5" borderId="0" applyNumberFormat="0" applyBorder="0" applyAlignment="0" applyProtection="0">
      <alignment vertical="center"/>
    </xf>
    <xf numFmtId="0" fontId="21" fillId="0" borderId="0" applyProtection="0"/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9" fillId="0" borderId="0"/>
    <xf numFmtId="0" fontId="27" fillId="10" borderId="0" applyNumberFormat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21" fillId="0" borderId="0" applyProtection="0"/>
    <xf numFmtId="178" fontId="0" fillId="0" borderId="0" applyFont="0" applyFill="0" applyBorder="0" applyAlignment="0" applyProtection="0">
      <alignment vertical="center"/>
    </xf>
    <xf numFmtId="0" fontId="28" fillId="0" borderId="0"/>
    <xf numFmtId="0" fontId="12" fillId="0" borderId="0" applyProtection="0"/>
    <xf numFmtId="0" fontId="29" fillId="0" borderId="0" applyFont="0" applyFill="0" applyBorder="0" applyAlignment="0" applyProtection="0"/>
    <xf numFmtId="0" fontId="21" fillId="0" borderId="0" applyProtection="0"/>
    <xf numFmtId="0" fontId="12" fillId="0" borderId="0" applyProtection="0"/>
    <xf numFmtId="41" fontId="12" fillId="0" borderId="0" applyFont="0" applyFill="0" applyBorder="0" applyAlignment="0" applyProtection="0">
      <alignment vertical="center"/>
    </xf>
    <xf numFmtId="0" fontId="12" fillId="0" borderId="0" applyProtection="0"/>
    <xf numFmtId="0" fontId="16" fillId="5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/>
    <xf numFmtId="0" fontId="29" fillId="0" borderId="0"/>
    <xf numFmtId="0" fontId="12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2" fillId="0" borderId="0" applyProtection="0"/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12" fillId="0" borderId="0" applyProtection="0"/>
    <xf numFmtId="0" fontId="12" fillId="0" borderId="0"/>
    <xf numFmtId="0" fontId="1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21" fillId="0" borderId="0" applyProtection="0"/>
    <xf numFmtId="0" fontId="12" fillId="0" borderId="0" applyProtection="0"/>
    <xf numFmtId="0" fontId="24" fillId="5" borderId="0" applyNumberFormat="0" applyBorder="0" applyAlignment="0" applyProtection="0">
      <alignment vertical="center"/>
    </xf>
    <xf numFmtId="0" fontId="12" fillId="0" borderId="0" applyProtection="0"/>
    <xf numFmtId="0" fontId="9" fillId="0" borderId="0" applyNumberForma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43" fontId="1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12" fillId="0" borderId="0">
      <alignment vertical="center"/>
    </xf>
    <xf numFmtId="0" fontId="21" fillId="0" borderId="0" applyProtection="0"/>
    <xf numFmtId="0" fontId="12" fillId="0" borderId="0" applyProtection="0"/>
    <xf numFmtId="0" fontId="24" fillId="5" borderId="0" applyNumberFormat="0" applyBorder="0" applyAlignment="0" applyProtection="0">
      <alignment vertical="center"/>
    </xf>
    <xf numFmtId="0" fontId="12" fillId="0" borderId="0" applyProtection="0"/>
    <xf numFmtId="0" fontId="12" fillId="0" borderId="0"/>
    <xf numFmtId="0" fontId="12" fillId="0" borderId="0" applyProtection="0"/>
    <xf numFmtId="0" fontId="16" fillId="5" borderId="0" applyNumberFormat="0" applyBorder="0" applyAlignment="0" applyProtection="0">
      <alignment vertical="center"/>
    </xf>
    <xf numFmtId="0" fontId="12" fillId="0" borderId="0" applyProtection="0"/>
    <xf numFmtId="0" fontId="16" fillId="5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6" fillId="5" borderId="0" applyNumberFormat="0" applyBorder="0" applyAlignment="0" applyProtection="0">
      <alignment vertical="center"/>
    </xf>
    <xf numFmtId="0" fontId="12" fillId="0" borderId="0" applyProtection="0"/>
    <xf numFmtId="181" fontId="44" fillId="0" borderId="0" applyFont="0" applyFill="0" applyBorder="0" applyAlignment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6" fillId="5" borderId="0" applyNumberFormat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>
      <alignment vertical="center"/>
    </xf>
    <xf numFmtId="0" fontId="12" fillId="0" borderId="0" applyProtection="0"/>
    <xf numFmtId="0" fontId="16" fillId="5" borderId="0" applyNumberFormat="0" applyBorder="0" applyAlignment="0" applyProtection="0">
      <alignment vertical="center"/>
    </xf>
    <xf numFmtId="0" fontId="21" fillId="0" borderId="0" applyProtection="0"/>
    <xf numFmtId="183" fontId="47" fillId="0" borderId="0" applyFont="0" applyFill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33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/>
    <xf numFmtId="0" fontId="12" fillId="0" borderId="0" applyProtection="0"/>
    <xf numFmtId="0" fontId="21" fillId="0" borderId="0" applyProtection="0"/>
    <xf numFmtId="0" fontId="12" fillId="0" borderId="0" applyProtection="0"/>
    <xf numFmtId="0" fontId="12" fillId="0" borderId="0">
      <alignment vertical="center"/>
    </xf>
    <xf numFmtId="0" fontId="24" fillId="5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/>
    <xf numFmtId="0" fontId="0" fillId="0" borderId="0">
      <alignment vertical="center"/>
    </xf>
    <xf numFmtId="0" fontId="12" fillId="0" borderId="0" applyProtection="0"/>
    <xf numFmtId="0" fontId="0" fillId="0" borderId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6" fillId="5" borderId="0" applyNumberFormat="0" applyBorder="0" applyAlignment="0" applyProtection="0">
      <alignment vertical="center"/>
    </xf>
    <xf numFmtId="0" fontId="21" fillId="0" borderId="0">
      <alignment vertical="center"/>
    </xf>
    <xf numFmtId="184" fontId="44" fillId="0" borderId="0" applyFont="0" applyFill="0" applyBorder="0" applyAlignment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41" fontId="12" fillId="0" borderId="0" applyFont="0" applyFill="0" applyBorder="0" applyAlignment="0" applyProtection="0">
      <alignment vertical="center"/>
    </xf>
    <xf numFmtId="0" fontId="12" fillId="0" borderId="0" applyProtection="0"/>
    <xf numFmtId="0" fontId="21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>
      <alignment vertical="center"/>
    </xf>
    <xf numFmtId="0" fontId="12" fillId="0" borderId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0" fillId="0" borderId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43" fontId="12" fillId="0" borderId="0" applyFont="0" applyFill="0" applyBorder="0" applyAlignment="0" applyProtection="0">
      <alignment vertical="center"/>
    </xf>
    <xf numFmtId="0" fontId="12" fillId="0" borderId="0" applyProtection="0"/>
    <xf numFmtId="0" fontId="21" fillId="0" borderId="0" applyProtection="0"/>
    <xf numFmtId="43" fontId="0" fillId="0" borderId="0" applyFont="0" applyFill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41" fontId="0" fillId="0" borderId="0" applyFont="0" applyFill="0" applyBorder="0" applyAlignment="0" applyProtection="0">
      <alignment vertical="center"/>
    </xf>
    <xf numFmtId="0" fontId="12" fillId="0" borderId="0" applyProtection="0"/>
    <xf numFmtId="0" fontId="12" fillId="0" borderId="0">
      <alignment vertical="center"/>
    </xf>
    <xf numFmtId="0" fontId="21" fillId="0" borderId="0" applyProtection="0"/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0" fontId="21" fillId="0" borderId="0" applyProtection="0"/>
    <xf numFmtId="0" fontId="12" fillId="0" borderId="0" applyProtection="0"/>
    <xf numFmtId="41" fontId="12" fillId="0" borderId="0" applyFont="0" applyFill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/>
    <xf numFmtId="0" fontId="0" fillId="0" borderId="0">
      <alignment vertical="center"/>
    </xf>
    <xf numFmtId="0" fontId="12" fillId="0" borderId="0" applyProtection="0"/>
    <xf numFmtId="0" fontId="21" fillId="0" borderId="0" applyProtection="0"/>
    <xf numFmtId="9" fontId="0" fillId="0" borderId="0" applyFont="0" applyFill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9" fillId="0" borderId="0" applyNumberFormat="0" applyFill="0" applyBorder="0" applyAlignment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0" fillId="0" borderId="0">
      <alignment vertical="center"/>
    </xf>
    <xf numFmtId="0" fontId="34" fillId="0" borderId="0"/>
    <xf numFmtId="0" fontId="33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/>
    <xf numFmtId="0" fontId="12" fillId="0" borderId="0"/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12" fillId="0" borderId="0" applyProtection="0"/>
    <xf numFmtId="0" fontId="21" fillId="0" borderId="0" applyProtection="0"/>
    <xf numFmtId="0" fontId="12" fillId="0" borderId="0" applyProtection="0"/>
    <xf numFmtId="0" fontId="12" fillId="0" borderId="0" applyProtection="0"/>
    <xf numFmtId="0" fontId="28" fillId="0" borderId="0"/>
    <xf numFmtId="0" fontId="12" fillId="0" borderId="0"/>
    <xf numFmtId="0" fontId="21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21" fillId="0" borderId="0" applyProtection="0"/>
    <xf numFmtId="43" fontId="12" fillId="0" borderId="0" applyFont="0" applyFill="0" applyBorder="0" applyAlignment="0" applyProtection="0"/>
    <xf numFmtId="0" fontId="21" fillId="0" borderId="0" applyProtection="0"/>
    <xf numFmtId="0" fontId="21" fillId="0" borderId="0" applyProtection="0"/>
    <xf numFmtId="0" fontId="12" fillId="0" borderId="0" applyProtection="0"/>
    <xf numFmtId="0" fontId="12" fillId="0" borderId="0">
      <alignment vertical="center"/>
    </xf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43" fontId="12" fillId="0" borderId="0" applyFon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43" fontId="12" fillId="0" borderId="0" applyFont="0" applyFill="0" applyBorder="0" applyAlignment="0" applyProtection="0">
      <alignment vertical="center"/>
    </xf>
    <xf numFmtId="0" fontId="21" fillId="0" borderId="0" applyProtection="0"/>
    <xf numFmtId="180" fontId="44" fillId="0" borderId="0" applyFont="0" applyFill="0" applyBorder="0" applyAlignment="0" applyProtection="0"/>
    <xf numFmtId="179" fontId="12" fillId="0" borderId="0" applyFont="0" applyFill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9" fillId="0" borderId="0"/>
    <xf numFmtId="0" fontId="12" fillId="0" borderId="0" applyProtection="0"/>
    <xf numFmtId="0" fontId="12" fillId="0" borderId="0" applyProtection="0"/>
    <xf numFmtId="0" fontId="21" fillId="0" borderId="0"/>
    <xf numFmtId="0" fontId="21" fillId="0" borderId="0" applyProtection="0"/>
    <xf numFmtId="0" fontId="21" fillId="0" borderId="0" applyProtection="0"/>
    <xf numFmtId="0" fontId="12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12" fillId="0" borderId="0" applyProtection="0"/>
    <xf numFmtId="0" fontId="12" fillId="0" borderId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48" fillId="0" borderId="0"/>
    <xf numFmtId="0" fontId="2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/>
    <xf numFmtId="0" fontId="29" fillId="0" borderId="0"/>
    <xf numFmtId="0" fontId="12" fillId="0" borderId="0" applyProtection="0"/>
    <xf numFmtId="0" fontId="12" fillId="0" borderId="0" applyProtection="0"/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21" fillId="0" borderId="0" applyProtection="0"/>
    <xf numFmtId="0" fontId="27" fillId="10" borderId="0" applyNumberFormat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12" fillId="0" borderId="0" applyProtection="0"/>
    <xf numFmtId="0" fontId="29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178" fontId="0" fillId="0" borderId="0" applyFont="0" applyFill="0" applyBorder="0" applyAlignment="0" applyProtection="0">
      <alignment vertical="center"/>
    </xf>
    <xf numFmtId="0" fontId="12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27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2" fillId="0" borderId="0" applyProtection="0"/>
    <xf numFmtId="0" fontId="21" fillId="0" borderId="0" applyProtection="0"/>
    <xf numFmtId="0" fontId="12" fillId="0" borderId="0"/>
    <xf numFmtId="41" fontId="12" fillId="0" borderId="0" applyFont="0" applyFill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0" fontId="12" fillId="0" borderId="0" applyProtection="0"/>
    <xf numFmtId="0" fontId="27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/>
    <xf numFmtId="0" fontId="21" fillId="0" borderId="0" applyProtection="0"/>
    <xf numFmtId="43" fontId="12" fillId="0" borderId="0" applyFont="0" applyFill="0" applyBorder="0" applyAlignment="0" applyProtection="0">
      <alignment vertical="center"/>
    </xf>
    <xf numFmtId="38" fontId="43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1" fillId="0" borderId="0" applyProtection="0"/>
    <xf numFmtId="0" fontId="27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0" borderId="0" applyProtection="0"/>
    <xf numFmtId="0" fontId="12" fillId="0" borderId="0" applyProtection="0"/>
    <xf numFmtId="182" fontId="29" fillId="0" borderId="0" applyFont="0" applyFill="0" applyBorder="0" applyAlignment="0" applyProtection="0">
      <alignment vertical="center"/>
    </xf>
    <xf numFmtId="0" fontId="44" fillId="0" borderId="0"/>
    <xf numFmtId="0" fontId="33" fillId="10" borderId="0" applyNumberFormat="0" applyBorder="0" applyAlignment="0" applyProtection="0">
      <alignment vertical="center"/>
    </xf>
    <xf numFmtId="0" fontId="12" fillId="0" borderId="0"/>
    <xf numFmtId="0" fontId="21" fillId="0" borderId="0" applyProtection="0"/>
    <xf numFmtId="0" fontId="46" fillId="0" borderId="0"/>
    <xf numFmtId="0" fontId="21" fillId="0" borderId="0" applyProtection="0"/>
    <xf numFmtId="0" fontId="12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12" fillId="0" borderId="0">
      <alignment vertical="center"/>
    </xf>
    <xf numFmtId="0" fontId="12" fillId="0" borderId="0" applyProtection="0"/>
    <xf numFmtId="0" fontId="29" fillId="0" borderId="0"/>
    <xf numFmtId="0" fontId="12" fillId="0" borderId="0" applyProtection="0"/>
    <xf numFmtId="178" fontId="0" fillId="0" borderId="0" applyFont="0" applyFill="0" applyBorder="0" applyAlignment="0" applyProtection="0">
      <alignment vertical="center"/>
    </xf>
    <xf numFmtId="0" fontId="21" fillId="0" borderId="0" applyProtection="0"/>
    <xf numFmtId="0" fontId="21" fillId="0" borderId="0" applyProtection="0"/>
    <xf numFmtId="0" fontId="27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21" fillId="0" borderId="0" applyProtection="0"/>
    <xf numFmtId="0" fontId="21" fillId="0" borderId="0" applyProtection="0"/>
    <xf numFmtId="0" fontId="29" fillId="0" borderId="0" applyFont="0" applyFill="0" applyBorder="0" applyAlignment="0" applyProtection="0"/>
    <xf numFmtId="0" fontId="21" fillId="0" borderId="0" applyProtection="0"/>
    <xf numFmtId="0" fontId="33" fillId="10" borderId="0" applyNumberFormat="0" applyBorder="0" applyAlignment="0" applyProtection="0">
      <alignment vertical="center"/>
    </xf>
    <xf numFmtId="0" fontId="29" fillId="0" borderId="0" applyFont="0" applyFill="0" applyBorder="0" applyAlignment="0" applyProtection="0"/>
    <xf numFmtId="0" fontId="21" fillId="0" borderId="0" applyProtection="0"/>
    <xf numFmtId="0" fontId="12" fillId="0" borderId="0" applyProtection="0"/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2" fillId="0" borderId="0" applyProtection="0"/>
    <xf numFmtId="0" fontId="12" fillId="0" borderId="0" applyProtection="0"/>
    <xf numFmtId="0" fontId="12" fillId="0" borderId="0" applyProtection="0"/>
    <xf numFmtId="0" fontId="16" fillId="5" borderId="0" applyNumberFormat="0" applyBorder="0" applyAlignment="0" applyProtection="0">
      <alignment vertical="center"/>
    </xf>
    <xf numFmtId="0" fontId="28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1" fillId="0" borderId="0" applyProtection="0"/>
    <xf numFmtId="0" fontId="12" fillId="0" borderId="0" applyProtection="0"/>
    <xf numFmtId="0" fontId="21" fillId="0" borderId="0" applyProtection="0"/>
    <xf numFmtId="0" fontId="27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5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0" fillId="3" borderId="0" xfId="0" applyFill="1">
      <alignment vertical="center"/>
    </xf>
    <xf numFmtId="43" fontId="0" fillId="0" borderId="0" xfId="15">
      <alignment vertical="center"/>
    </xf>
    <xf numFmtId="0" fontId="1" fillId="0" borderId="0" xfId="364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6" fontId="2" fillId="0" borderId="0" xfId="364" applyNumberFormat="1" applyFont="1" applyFill="1" applyBorder="1" applyAlignment="1">
      <alignment horizontal="center" vertical="center" wrapText="1"/>
    </xf>
    <xf numFmtId="0" fontId="2" fillId="0" borderId="0" xfId="364" applyNumberFormat="1" applyFont="1" applyFill="1" applyBorder="1" applyAlignment="1">
      <alignment horizontal="center" vertical="center" wrapText="1"/>
    </xf>
    <xf numFmtId="0" fontId="2" fillId="0" borderId="0" xfId="364" applyNumberFormat="1" applyFont="1" applyFill="1" applyBorder="1" applyAlignment="1">
      <alignment horizontal="left" vertical="center" wrapText="1"/>
    </xf>
    <xf numFmtId="176" fontId="3" fillId="0" borderId="1" xfId="364" applyNumberFormat="1" applyFont="1" applyFill="1" applyBorder="1" applyAlignment="1">
      <alignment horizontal="center" vertical="center" wrapText="1"/>
    </xf>
    <xf numFmtId="0" fontId="3" fillId="0" borderId="1" xfId="364" applyNumberFormat="1" applyFont="1" applyFill="1" applyBorder="1" applyAlignment="1">
      <alignment horizontal="center" vertical="center" wrapText="1"/>
    </xf>
    <xf numFmtId="0" fontId="3" fillId="0" borderId="1" xfId="364" applyNumberFormat="1" applyFont="1" applyFill="1" applyBorder="1" applyAlignment="1">
      <alignment horizontal="left" vertical="center" wrapText="1"/>
    </xf>
    <xf numFmtId="176" fontId="1" fillId="0" borderId="1" xfId="364" applyNumberFormat="1" applyFont="1" applyFill="1" applyBorder="1" applyAlignment="1">
      <alignment horizontal="center" vertical="center" wrapText="1"/>
    </xf>
    <xf numFmtId="0" fontId="1" fillId="0" borderId="1" xfId="364" applyNumberFormat="1" applyFont="1" applyFill="1" applyBorder="1" applyAlignment="1">
      <alignment horizontal="center" vertical="center" wrapText="1"/>
    </xf>
    <xf numFmtId="0" fontId="1" fillId="0" borderId="1" xfId="364" applyNumberFormat="1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43" fontId="2" fillId="0" borderId="0" xfId="364" applyNumberFormat="1" applyFont="1" applyFill="1" applyBorder="1" applyAlignment="1">
      <alignment horizontal="center" vertical="center" wrapText="1"/>
    </xf>
    <xf numFmtId="43" fontId="4" fillId="0" borderId="0" xfId="364" applyNumberFormat="1" applyFont="1" applyFill="1" applyBorder="1" applyAlignment="1">
      <alignment horizontal="center" vertical="center" wrapText="1"/>
    </xf>
    <xf numFmtId="43" fontId="3" fillId="0" borderId="1" xfId="364" applyNumberFormat="1" applyFont="1" applyFill="1" applyBorder="1" applyAlignment="1">
      <alignment horizontal="center" vertical="center" wrapText="1"/>
    </xf>
    <xf numFmtId="43" fontId="1" fillId="0" borderId="1" xfId="364" applyNumberFormat="1" applyFont="1" applyFill="1" applyBorder="1" applyAlignment="1">
      <alignment horizontal="center" vertical="center" wrapText="1"/>
    </xf>
    <xf numFmtId="43" fontId="5" fillId="0" borderId="1" xfId="364" applyNumberFormat="1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43" fontId="7" fillId="0" borderId="0" xfId="15" applyFont="1" applyFill="1" applyBorder="1" applyAlignment="1">
      <alignment horizontal="left" vertical="center"/>
    </xf>
    <xf numFmtId="43" fontId="7" fillId="0" borderId="0" xfId="15" applyFont="1" applyFill="1" applyBorder="1" applyAlignment="1">
      <alignment horizontal="left" vertical="top"/>
    </xf>
    <xf numFmtId="0" fontId="2" fillId="0" borderId="0" xfId="0" applyFont="1" applyFill="1" applyAlignment="1">
      <alignment horizontal="center" vertical="center" wrapText="1"/>
    </xf>
    <xf numFmtId="43" fontId="2" fillId="0" borderId="0" xfId="15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43" fontId="6" fillId="0" borderId="0" xfId="15" applyFont="1" applyAlignment="1">
      <alignment vertical="center"/>
    </xf>
    <xf numFmtId="43" fontId="6" fillId="0" borderId="0" xfId="15" applyFont="1" applyAlignment="1">
      <alignment horizontal="left" vertical="center"/>
    </xf>
    <xf numFmtId="43" fontId="6" fillId="0" borderId="0" xfId="15" applyFont="1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43" fontId="6" fillId="0" borderId="0" xfId="15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3" fontId="9" fillId="0" borderId="1" xfId="1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3" fontId="8" fillId="0" borderId="1" xfId="15" applyFont="1" applyFill="1" applyBorder="1" applyAlignment="1">
      <alignment vertical="center"/>
    </xf>
    <xf numFmtId="43" fontId="8" fillId="0" borderId="1" xfId="15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Font="1" applyFill="1" applyBorder="1" applyAlignment="1">
      <alignment horizontal="center" vertical="center" wrapText="1"/>
    </xf>
    <xf numFmtId="0" fontId="1" fillId="0" borderId="5" xfId="364" applyNumberFormat="1" applyFont="1" applyFill="1" applyBorder="1" applyAlignment="1">
      <alignment horizontal="center" vertical="center" wrapText="1"/>
    </xf>
    <xf numFmtId="0" fontId="1" fillId="0" borderId="6" xfId="364" applyNumberFormat="1" applyFont="1" applyFill="1" applyBorder="1" applyAlignment="1">
      <alignment horizontal="center" vertical="center" wrapText="1"/>
    </xf>
    <xf numFmtId="0" fontId="1" fillId="0" borderId="7" xfId="36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</cellXfs>
  <cellStyles count="637">
    <cellStyle name="常规" xfId="0" builtinId="0"/>
    <cellStyle name="货币[0]" xfId="1" builtinId="7"/>
    <cellStyle name="常规 44" xfId="2"/>
    <cellStyle name="货币" xfId="3" builtinId="4"/>
    <cellStyle name="常规 2 2 4" xfId="4"/>
    <cellStyle name="常规 5 9 2" xfId="5"/>
    <cellStyle name="20% - 强调文字颜色 3" xfId="6" builtinId="38"/>
    <cellStyle name="输入" xfId="7" builtinId="20"/>
    <cellStyle name="千位分隔[0]" xfId="8" builtinId="6"/>
    <cellStyle name="常规 2 39" xfId="9"/>
    <cellStyle name="常规 5 11 3" xfId="10"/>
    <cellStyle name="40% - 强调文字颜色 3" xfId="11" builtinId="39"/>
    <cellStyle name="差_2009-08金域蓝湾二期A7-A9,F栋进度审批表" xfId="12"/>
    <cellStyle name="差" xfId="13" builtinId="27"/>
    <cellStyle name="常规 4 8 2 2 2" xfId="14"/>
    <cellStyle name="千位分隔" xfId="15" builtinId="3"/>
    <cellStyle name="常规 6 14 3" xfId="16"/>
    <cellStyle name="60% - 强调文字颜色 3" xfId="17" builtinId="40"/>
    <cellStyle name="超链接" xfId="18" builtinId="8"/>
    <cellStyle name="百分比" xfId="19" builtinId="5"/>
    <cellStyle name="常规 2 7 3" xfId="20"/>
    <cellStyle name="已访问的超链接" xfId="21" builtinId="9"/>
    <cellStyle name="注释" xfId="22" builtinId="10"/>
    <cellStyle name="常规 6 13" xfId="23"/>
    <cellStyle name="常规 6" xfId="24"/>
    <cellStyle name="标题 4" xfId="25" builtinId="19"/>
    <cellStyle name="常规 5 2 4" xfId="26"/>
    <cellStyle name="常规 6 5" xfId="27"/>
    <cellStyle name="警告文本" xfId="28" builtinId="11"/>
    <cellStyle name="常规 6 13 5" xfId="29"/>
    <cellStyle name="60% - 强调文字颜色 2" xfId="30" builtinId="36"/>
    <cellStyle name="标题" xfId="31" builtinId="15"/>
    <cellStyle name="常规 5 2" xfId="32"/>
    <cellStyle name="常规 5 14 5" xfId="33"/>
    <cellStyle name="好_金沙洲B04地块甲供材、甲限材汇总表（100303）" xfId="34"/>
    <cellStyle name="常规 49 2" xfId="35"/>
    <cellStyle name="解释性文本" xfId="36" builtinId="53"/>
    <cellStyle name="百分比 4" xfId="37"/>
    <cellStyle name="差_广州万科金沙洲B04地块总包招标清单(工程量对数 后挂网100305) 2" xfId="38"/>
    <cellStyle name="标题 1" xfId="39" builtinId="16"/>
    <cellStyle name="常规 5 2 2" xfId="40"/>
    <cellStyle name="0,0_x000d__x000a_NA_x000d__x000a_" xfId="41"/>
    <cellStyle name="标题 2" xfId="42" builtinId="17"/>
    <cellStyle name="常规 6 23 7" xfId="43"/>
    <cellStyle name="常规 6 18 7" xfId="44"/>
    <cellStyle name="60% - 强调文字颜色 1" xfId="45" builtinId="32"/>
    <cellStyle name="常规_万科第五园3期大堂电梯厅清单_1" xfId="46"/>
    <cellStyle name="常规 5 2 3" xfId="47"/>
    <cellStyle name="标题 3" xfId="48" builtinId="18"/>
    <cellStyle name="60% - 强调文字颜色 4" xfId="49" builtinId="44"/>
    <cellStyle name="输出" xfId="50" builtinId="21"/>
    <cellStyle name="计算" xfId="51" builtinId="22"/>
    <cellStyle name="检查单元格" xfId="52" builtinId="23"/>
    <cellStyle name="常规 13 5" xfId="53"/>
    <cellStyle name="常规 8 3" xfId="54"/>
    <cellStyle name="20% - 强调文字颜色 6" xfId="55" builtinId="50"/>
    <cellStyle name="常规 6 15 3" xfId="56"/>
    <cellStyle name="常规 6 20 3" xfId="57"/>
    <cellStyle name="强调文字颜色 2" xfId="58" builtinId="33"/>
    <cellStyle name="常规 6 25 6" xfId="59"/>
    <cellStyle name="链接单元格" xfId="60" builtinId="24"/>
    <cellStyle name="常规 6 26 4" xfId="61"/>
    <cellStyle name="汇总" xfId="62" builtinId="25"/>
    <cellStyle name="常规 5 6 6" xfId="63"/>
    <cellStyle name="好" xfId="64" builtinId="26"/>
    <cellStyle name="常规 2 15 7" xfId="65"/>
    <cellStyle name="常规 14_附件一_2" xfId="66"/>
    <cellStyle name="适中" xfId="67" builtinId="28"/>
    <cellStyle name="常规 8 2" xfId="68"/>
    <cellStyle name="20% - 强调文字颜色 5" xfId="69" builtinId="46"/>
    <cellStyle name="常规 6 15 2" xfId="70"/>
    <cellStyle name="常规 6 20 2" xfId="71"/>
    <cellStyle name="千位分隔 6 2" xfId="72"/>
    <cellStyle name="强调文字颜色 1" xfId="73" builtinId="29"/>
    <cellStyle name="20% - 强调文字颜色 1" xfId="74" builtinId="30"/>
    <cellStyle name="40% - 强调文字颜色 1" xfId="75" builtinId="31"/>
    <cellStyle name="20% - 强调文字颜色 2" xfId="76" builtinId="34"/>
    <cellStyle name="40% - 强调文字颜色 2" xfId="77" builtinId="35"/>
    <cellStyle name="强调文字颜色 3" xfId="78" builtinId="37"/>
    <cellStyle name="千位分隔[0] 3" xfId="79"/>
    <cellStyle name="强调文字颜色 4" xfId="80" builtinId="41"/>
    <cellStyle name="20% - 强调文字颜色 4" xfId="81" builtinId="42"/>
    <cellStyle name="40% - 强调文字颜色 4" xfId="82" builtinId="43"/>
    <cellStyle name="千位分隔[0] 4" xfId="83"/>
    <cellStyle name="强调文字颜色 5" xfId="84" builtinId="45"/>
    <cellStyle name="常规 4 15 2 2 2" xfId="85"/>
    <cellStyle name="40% - 强调文字颜色 5" xfId="86" builtinId="47"/>
    <cellStyle name="常规 48 2" xfId="87"/>
    <cellStyle name="60% - 强调文字颜色 5" xfId="88" builtinId="48"/>
    <cellStyle name="强调文字颜色 6" xfId="89" builtinId="49"/>
    <cellStyle name="40% - 强调文字颜色 6" xfId="90" builtinId="51"/>
    <cellStyle name="60% - 强调文字颜色 6" xfId="91" builtinId="52"/>
    <cellStyle name="常规 46" xfId="92"/>
    <cellStyle name="常规 51" xfId="93"/>
    <cellStyle name="常规 5 9 4" xfId="94"/>
    <cellStyle name="常规 2 2 6" xfId="95"/>
    <cellStyle name="常规 5 9" xfId="96"/>
    <cellStyle name="差_文冲项目一期(I1-I4栋)总承包机电工程量清单(机电)招标清单2011.5.22 2" xfId="97"/>
    <cellStyle name="常规 3 2" xfId="98"/>
    <cellStyle name="常规 5 12 5" xfId="99"/>
    <cellStyle name="_同福西总包评标" xfId="100"/>
    <cellStyle name="捠壿_PRODUCT DETAIL Q1" xfId="101"/>
    <cellStyle name="常规 6 14 5" xfId="102"/>
    <cellStyle name="常规 5 12 7" xfId="103"/>
    <cellStyle name="常规 3 4" xfId="104"/>
    <cellStyle name="常规 15 3 2 2" xfId="105"/>
    <cellStyle name="_x0007__万科总包预算清单(地下）" xfId="106"/>
    <cellStyle name="_ET_STYLE_NoName_00__大坦沙一期总包预算调差20100403" xfId="107"/>
    <cellStyle name="常规 2 3 4" xfId="108"/>
    <cellStyle name="常规 12 2" xfId="109"/>
    <cellStyle name="常规 2 7 4" xfId="110"/>
    <cellStyle name="常规 51 2" xfId="111"/>
    <cellStyle name="常规 46 2" xfId="112"/>
    <cellStyle name="千位分隔 3" xfId="113"/>
    <cellStyle name="差_南沙C组团总包清单2010-10-29" xfId="114"/>
    <cellStyle name="常规 2 5 6" xfId="115"/>
    <cellStyle name="差_B4-B8栋装修做法（9.8）打印 2" xfId="116"/>
    <cellStyle name="差_二期总包预算对比表" xfId="117"/>
    <cellStyle name="好_南沙C组团总包清单2010-10-29" xfId="118"/>
    <cellStyle name="常规 2 2" xfId="119"/>
    <cellStyle name="常规 5 11 5" xfId="120"/>
    <cellStyle name="差_广州万科金沙洲B04地块总包招标清单(工程量对数 后挂网100305)" xfId="121"/>
    <cellStyle name="?餑_x000c_睨_x0017__x000d_帼U_x0001_0_x0005_j'_x0007__x0001__x0001_ 2 2 2" xfId="122"/>
    <cellStyle name="差_金沙洲B04地块甲供材、甲限材汇总表（100303） 2" xfId="123"/>
    <cellStyle name="好_南沙C组团总包清单2010-10-29 2" xfId="124"/>
    <cellStyle name="常规 2 2 2" xfId="125"/>
    <cellStyle name="常规 42" xfId="126"/>
    <cellStyle name="差_二期总包预算对比表 2" xfId="127"/>
    <cellStyle name="常规 6 25 5" xfId="128"/>
    <cellStyle name="烹拳_CODE" xfId="129"/>
    <cellStyle name="好_二期T5栋至T8栋总包水电预算对数版20101110 2" xfId="130"/>
    <cellStyle name="常规 15" xfId="131"/>
    <cellStyle name="常规 16 7" xfId="132"/>
    <cellStyle name="常规 2 10 3" xfId="133"/>
    <cellStyle name="常规 2 5 4" xfId="134"/>
    <cellStyle name="常规 5 10" xfId="135"/>
    <cellStyle name="差_B4-B8主体含量指标表9.10 2" xfId="136"/>
    <cellStyle name="常规 2 11 6" xfId="137"/>
    <cellStyle name="常规 41" xfId="138"/>
    <cellStyle name="?餑_x000c_睨_x0017__x000d_帼U_x0001_0_x0005_j'_x0007__x0001__x0001_ 2 3" xfId="139"/>
    <cellStyle name="常规 4 7" xfId="140"/>
    <cellStyle name="常规 11 4" xfId="141"/>
    <cellStyle name="常规 12" xfId="142"/>
    <cellStyle name="常规 16 4" xfId="143"/>
    <cellStyle name="常规 2 2 7" xfId="144"/>
    <cellStyle name="常规 5 9 5" xfId="145"/>
    <cellStyle name="常规 47" xfId="146"/>
    <cellStyle name="常规 43" xfId="147"/>
    <cellStyle name="常规 2 2 3" xfId="148"/>
    <cellStyle name="常规 8 4" xfId="149"/>
    <cellStyle name="常规 6 15 4" xfId="150"/>
    <cellStyle name="常规 6 20 4" xfId="151"/>
    <cellStyle name="千位分隔 4" xfId="152"/>
    <cellStyle name="常规 2 5 7" xfId="153"/>
    <cellStyle name="常规 17 3 2" xfId="154"/>
    <cellStyle name="常规 4 8 2 2" xfId="155"/>
    <cellStyle name="常规 5 6 5" xfId="156"/>
    <cellStyle name="常规 5 12" xfId="157"/>
    <cellStyle name="常规 14 2" xfId="158"/>
    <cellStyle name="常规 2 10 2 2" xfId="159"/>
    <cellStyle name="常规 2 15 5" xfId="160"/>
    <cellStyle name="常规 5 4 4" xfId="161"/>
    <cellStyle name="常规 5 11 7" xfId="162"/>
    <cellStyle name="常规 2 4" xfId="163"/>
    <cellStyle name="常规 2 9 3" xfId="164"/>
    <cellStyle name="3232 2 2" xfId="165"/>
    <cellStyle name="常规 5 8 5" xfId="166"/>
    <cellStyle name="常规 5 13 7" xfId="167"/>
    <cellStyle name="常规 4 4" xfId="168"/>
    <cellStyle name="常规 10 3" xfId="169"/>
    <cellStyle name="千位分隔 2 2" xfId="170"/>
    <cellStyle name="常规 2 3" xfId="171"/>
    <cellStyle name="常规 2 9 2" xfId="172"/>
    <cellStyle name="常规 5 11 6" xfId="173"/>
    <cellStyle name="好_柏悦湾二期(T10T11栋)总承包机电工程量清单2010.12.5 2" xfId="174"/>
    <cellStyle name="常规 2 7" xfId="175"/>
    <cellStyle name="常规 2 9 6" xfId="176"/>
    <cellStyle name="常规 10 2 2" xfId="177"/>
    <cellStyle name="常规 5 9 6" xfId="178"/>
    <cellStyle name="常规 48" xfId="179"/>
    <cellStyle name="常规 5 3 5" xfId="180"/>
    <cellStyle name="好_广州万科金沙洲B04地块总包招标清单(工程量对数 后挂网100305)" xfId="181"/>
    <cellStyle name="常规 16" xfId="182"/>
    <cellStyle name="千位分隔 5 2 2" xfId="183"/>
    <cellStyle name="常规 2 10 4" xfId="184"/>
    <cellStyle name="常规 2 13" xfId="185"/>
    <cellStyle name="常规 5 6" xfId="186"/>
    <cellStyle name="常规 5 6 4" xfId="187"/>
    <cellStyle name="Jun 2" xfId="188"/>
    <cellStyle name="常规 11 5" xfId="189"/>
    <cellStyle name="常规 42 2" xfId="190"/>
    <cellStyle name="好_A、B区单栋造价分析表(样本)" xfId="191"/>
    <cellStyle name="常规 2 12 6" xfId="192"/>
    <cellStyle name="常规 2 6 4" xfId="193"/>
    <cellStyle name="常规 2 9 5" xfId="194"/>
    <cellStyle name="常规 2 6" xfId="195"/>
    <cellStyle name="常规 2 13 5" xfId="196"/>
    <cellStyle name="标题 3 10" xfId="197"/>
    <cellStyle name="常规 5 6 3" xfId="198"/>
    <cellStyle name="寘嬫愗傝 [0.00]_PRODUCT DETAIL Q1" xfId="199"/>
    <cellStyle name="常规 5 14 4" xfId="200"/>
    <cellStyle name="常规 14_附件一" xfId="201"/>
    <cellStyle name="差_B4-B8栋装修做法（9.8）打印" xfId="202"/>
    <cellStyle name="常规 2" xfId="203"/>
    <cellStyle name="常规 2 10 6" xfId="204"/>
    <cellStyle name="常规 18" xfId="205"/>
    <cellStyle name="_x0007_" xfId="206"/>
    <cellStyle name="好_B4-B8主体含量指标表9.10" xfId="207"/>
    <cellStyle name="千位分隔 4 3" xfId="208"/>
    <cellStyle name="常规 44 2" xfId="209"/>
    <cellStyle name="货币 2" xfId="210"/>
    <cellStyle name="常规 2 3 6" xfId="211"/>
    <cellStyle name="常规 6 3" xfId="212"/>
    <cellStyle name="常规 6 13 3" xfId="213"/>
    <cellStyle name="千位分隔 10 2" xfId="214"/>
    <cellStyle name="常规 5 15 6" xfId="215"/>
    <cellStyle name="百分比 3 2" xfId="216"/>
    <cellStyle name="常规 5 8 4" xfId="217"/>
    <cellStyle name="常规 6 18 4" xfId="218"/>
    <cellStyle name="常规 6 23 4" xfId="219"/>
    <cellStyle name="常规 2 12" xfId="220"/>
    <cellStyle name="常规 2 8 7" xfId="221"/>
    <cellStyle name="常规 6 29" xfId="222"/>
    <cellStyle name="钎霖_97狼厘瓷仿ぱ款康拌裙" xfId="223"/>
    <cellStyle name="常规 2 12 2" xfId="224"/>
    <cellStyle name="常规 41 2" xfId="225"/>
    <cellStyle name="常规 4 6" xfId="226"/>
    <cellStyle name="差_金沙洲B04地块甲供材、甲限材汇总表（100303）" xfId="227"/>
    <cellStyle name="?餑_x000c_睨_x0017__x000d_帼U_x0001_0_x0005_j'_x0007__x0001__x0001_ 2 2" xfId="228"/>
    <cellStyle name="差_大坦沙一期总包预算调差20100403 2" xfId="229"/>
    <cellStyle name="千位分隔 10" xfId="230"/>
    <cellStyle name="_ET_STYLE_NoName_00_" xfId="231"/>
    <cellStyle name="一般_1-7mctd-01a" xfId="232"/>
    <cellStyle name="千位分隔 3 2" xfId="233"/>
    <cellStyle name="差_南沙C组团总包清单2010-10-29 2" xfId="234"/>
    <cellStyle name="常规 5 4 3" xfId="235"/>
    <cellStyle name="常规 2 15 4" xfId="236"/>
    <cellStyle name="常规 5 6 7" xfId="237"/>
    <cellStyle name="差_柏悦湾二期(T10T11栋)总承包机电工程量清单2010.12.5 2" xfId="238"/>
    <cellStyle name="常规 5 14" xfId="239"/>
    <cellStyle name="常规 5 10 5" xfId="240"/>
    <cellStyle name="常规 6 18" xfId="241"/>
    <cellStyle name="常规 6 23" xfId="242"/>
    <cellStyle name="常规 2 12 4" xfId="243"/>
    <cellStyle name="常规_Mcbq-006" xfId="244"/>
    <cellStyle name="好_二期总包预算对比表" xfId="245"/>
    <cellStyle name="常规 5 12 3" xfId="246"/>
    <cellStyle name="常规 2 6 2" xfId="247"/>
    <cellStyle name="常规 5 8 2" xfId="248"/>
    <cellStyle name="千位分隔 2_二期T5栋至T8栋总包水电预算对数版20101110" xfId="249"/>
    <cellStyle name="?餑_x000c_睨_x0017__x000d_帼U_x0001_0_x0005_j'_x0007__x0001__x0001_" xfId="250"/>
    <cellStyle name="常规 2 14 7" xfId="251"/>
    <cellStyle name="千位_laroux" xfId="252"/>
    <cellStyle name="常规 5 3 6" xfId="253"/>
    <cellStyle name="常规 10 4" xfId="254"/>
    <cellStyle name="千位分隔[0] 5 2" xfId="255"/>
    <cellStyle name="常规 4 5" xfId="256"/>
    <cellStyle name="差_二期T5栋至T8栋总包水电预算对数版20101110 2" xfId="257"/>
    <cellStyle name="常规 6 17 5" xfId="258"/>
    <cellStyle name="常规 6 22 5" xfId="259"/>
    <cellStyle name="?餑_x000c_睨_x0017__x000d_帼U_x0001_0_x0005_j'_x0007__x0001__x0001__文冲项目一期(I1-I4栋)总承包机电工程量清单(机电)招标清单2011.5.22" xfId="260"/>
    <cellStyle name="_总包因人工费上涨各施工单价调整" xfId="261"/>
    <cellStyle name="0,0_x000d__x000a_NA_x000d__x000a_ 2 2 2" xfId="262"/>
    <cellStyle name="差_总包预算造价对比表" xfId="263"/>
    <cellStyle name="常规 11 2" xfId="264"/>
    <cellStyle name="0,0_x005f_x000d__x005f_x000a_NA_x005f_x000d__x005f_x000a_ 2 2" xfId="265"/>
    <cellStyle name="千位分隔 2 3" xfId="266"/>
    <cellStyle name="常规 5 10 6" xfId="267"/>
    <cellStyle name="常规 2 8 2" xfId="268"/>
    <cellStyle name="常规 6 19" xfId="269"/>
    <cellStyle name="常规 6 24" xfId="270"/>
    <cellStyle name="常规 5 13 5" xfId="271"/>
    <cellStyle name="常规 4 2" xfId="272"/>
    <cellStyle name="3232 2 2 2" xfId="273"/>
    <cellStyle name="差_大坦沙一期总包预算调差20100403" xfId="274"/>
    <cellStyle name="好_大坦沙一期总包预算调差20100403 2" xfId="275"/>
    <cellStyle name="常规 2 4 7" xfId="276"/>
    <cellStyle name="常规 6 14 4" xfId="277"/>
    <cellStyle name="常规 5 2 5" xfId="278"/>
    <cellStyle name="常规 2 13 6" xfId="279"/>
    <cellStyle name="差_中天七建2009年9月20日进度申请款B4~B8-审批表 2" xfId="280"/>
    <cellStyle name="常规 2 6 3" xfId="281"/>
    <cellStyle name="RowLevel_0" xfId="282"/>
    <cellStyle name="百分比 3" xfId="283"/>
    <cellStyle name="常规 5 13 6" xfId="284"/>
    <cellStyle name="常规 4 3" xfId="285"/>
    <cellStyle name="好_柏悦湾二期(T10T11栋)总承包机电工程量清单2010.12.5" xfId="286"/>
    <cellStyle name="常规 10 2" xfId="287"/>
    <cellStyle name="常规 2 8 3" xfId="288"/>
    <cellStyle name="常规 6 30" xfId="289"/>
    <cellStyle name="常规 6 25" xfId="290"/>
    <cellStyle name="常规 5 10 7" xfId="291"/>
    <cellStyle name="千位分隔 5 3" xfId="292"/>
    <cellStyle name="捠壿 [0.00]_PRODUCT DETAIL Q1" xfId="293"/>
    <cellStyle name="常规 2 39 2" xfId="294"/>
    <cellStyle name="常规 5 12 6" xfId="295"/>
    <cellStyle name="常规 3 3" xfId="296"/>
    <cellStyle name="差_2009-08金域蓝湾二期A7-A9,F栋进度审批表 2" xfId="297"/>
    <cellStyle name="常规 12 5" xfId="298"/>
    <cellStyle name="常规 43 2" xfId="299"/>
    <cellStyle name="常规 2 14 5" xfId="300"/>
    <cellStyle name="差_A、B区单栋造价分析表(样本)" xfId="301"/>
    <cellStyle name="常规 2 12 5" xfId="302"/>
    <cellStyle name="差_A、B区单栋造价分析表(样本) 2" xfId="303"/>
    <cellStyle name="常规 13 7" xfId="304"/>
    <cellStyle name="常规 6 24 3" xfId="305"/>
    <cellStyle name="常规 6 19 3" xfId="306"/>
    <cellStyle name="差_B4-B8主体含量指标表9.10" xfId="307"/>
    <cellStyle name="常规 6 7" xfId="308"/>
    <cellStyle name="霓付_CODE" xfId="309"/>
    <cellStyle name="常规 6 13 7" xfId="310"/>
    <cellStyle name="常规 6 14 7" xfId="311"/>
    <cellStyle name="常规 6 17 4" xfId="312"/>
    <cellStyle name="常规 6 22 4" xfId="313"/>
    <cellStyle name="常规 2 7 7" xfId="314"/>
    <cellStyle name="差_二期T5栋至T8栋总包水电预算对数版20101110" xfId="315"/>
    <cellStyle name="常规 5 15 2" xfId="316"/>
    <cellStyle name="常规 2 8 4" xfId="317"/>
    <cellStyle name="常规 6 31" xfId="318"/>
    <cellStyle name="常规 6 26" xfId="319"/>
    <cellStyle name="常规 10" xfId="320"/>
    <cellStyle name="常规 16 2" xfId="321"/>
    <cellStyle name="常规 2 6 7" xfId="322"/>
    <cellStyle name="常规 9 4" xfId="323"/>
    <cellStyle name="常规 6 16 4" xfId="324"/>
    <cellStyle name="常规 6 21 4" xfId="325"/>
    <cellStyle name="常规 6 10" xfId="326"/>
    <cellStyle name="常规 3" xfId="327"/>
    <cellStyle name="常规 2 13 4" xfId="328"/>
    <cellStyle name="常规 10 2 2 2" xfId="329"/>
    <cellStyle name="常规 2 7 2" xfId="330"/>
    <cellStyle name="差_总包预算造价对比表 2" xfId="331"/>
    <cellStyle name="常规 5 13" xfId="332"/>
    <cellStyle name="千分位_Book1" xfId="333"/>
    <cellStyle name="常规 10 7" xfId="334"/>
    <cellStyle name="常规 9 3" xfId="335"/>
    <cellStyle name="常规 6 16 3" xfId="336"/>
    <cellStyle name="常规 6 21 3" xfId="337"/>
    <cellStyle name="好_中天七建2009年9月20日进度申请款B4~B8-审批表 2" xfId="338"/>
    <cellStyle name="常规 2 6 6" xfId="339"/>
    <cellStyle name="常规 11" xfId="340"/>
    <cellStyle name="常规 16 3" xfId="341"/>
    <cellStyle name="0,0_x000d__x000a_NA_x000d__x000a_ 2 2" xfId="342"/>
    <cellStyle name="常规 11 3" xfId="343"/>
    <cellStyle name="常规 2 8" xfId="344"/>
    <cellStyle name="常规 2 9 7" xfId="345"/>
    <cellStyle name="常规 6 19 4" xfId="346"/>
    <cellStyle name="常规 6 24 4" xfId="347"/>
    <cellStyle name="常规 6 23 2" xfId="348"/>
    <cellStyle name="常规 6 18 2" xfId="349"/>
    <cellStyle name="常规 6 32" xfId="350"/>
    <cellStyle name="常规 6 27" xfId="351"/>
    <cellStyle name="常规 2 8 5" xfId="352"/>
    <cellStyle name="常规 13" xfId="353"/>
    <cellStyle name="常规 16 5" xfId="354"/>
    <cellStyle name="常规 47 2" xfId="355"/>
    <cellStyle name="常规 13 2" xfId="356"/>
    <cellStyle name="常规 5 11 4" xfId="357"/>
    <cellStyle name="常规 13 3" xfId="358"/>
    <cellStyle name="常规 15 3 2 2 2" xfId="359"/>
    <cellStyle name="差_中天七建2009年9月20日进度申请款B4~B8-审批表" xfId="360"/>
    <cellStyle name="常规 6 19 2" xfId="361"/>
    <cellStyle name="常规 6 24 2" xfId="362"/>
    <cellStyle name="常规 13 6" xfId="363"/>
    <cellStyle name="常规 14" xfId="364"/>
    <cellStyle name="常规 2 10 2" xfId="365"/>
    <cellStyle name="常规 16 6" xfId="366"/>
    <cellStyle name="常规 6 28" xfId="367"/>
    <cellStyle name="常规 2 8 6" xfId="368"/>
    <cellStyle name="常规 2 11" xfId="369"/>
    <cellStyle name="常规 50 2" xfId="370"/>
    <cellStyle name="常规 45 2" xfId="371"/>
    <cellStyle name="常规 14 5" xfId="372"/>
    <cellStyle name="常规 4 15 2 2 2 2" xfId="373"/>
    <cellStyle name="常规 9 2" xfId="374"/>
    <cellStyle name="常规 6 21 2" xfId="375"/>
    <cellStyle name="常规 6 16 2" xfId="376"/>
    <cellStyle name="常规 10 6" xfId="377"/>
    <cellStyle name="常规 14 6" xfId="378"/>
    <cellStyle name="常规 6 25 2" xfId="379"/>
    <cellStyle name="差_柏悦湾二期(T10T11栋)总承包机电工程量清单2010.12.5" xfId="380"/>
    <cellStyle name="常规 2 10 2 2 2" xfId="381"/>
    <cellStyle name="霓付 [0]_CODE" xfId="382"/>
    <cellStyle name="常规 6 25 3" xfId="383"/>
    <cellStyle name="常规 14_附件一_1" xfId="384"/>
    <cellStyle name="常规 2 4 2" xfId="385"/>
    <cellStyle name="常规 2 12 3" xfId="386"/>
    <cellStyle name="常规 6 25 7" xfId="387"/>
    <cellStyle name="常规 17" xfId="388"/>
    <cellStyle name="常规 2 10 5" xfId="389"/>
    <cellStyle name="常规 2 4 3" xfId="390"/>
    <cellStyle name="常规 2 3 5" xfId="391"/>
    <cellStyle name="常规 6 2" xfId="392"/>
    <cellStyle name="常规 5 15 5" xfId="393"/>
    <cellStyle name="常规 6 13 2" xfId="394"/>
    <cellStyle name="常规 2 11 3" xfId="395"/>
    <cellStyle name="常规 6 26 5" xfId="396"/>
    <cellStyle name="常规 2 10 7" xfId="397"/>
    <cellStyle name="千位分隔[0] 6" xfId="398"/>
    <cellStyle name="常规 2 4 5" xfId="399"/>
    <cellStyle name="常规 7 2" xfId="400"/>
    <cellStyle name="常规 6 14 2" xfId="401"/>
    <cellStyle name="常规 2 5 2" xfId="402"/>
    <cellStyle name="常规 2 11 4" xfId="403"/>
    <cellStyle name="常规 6 26 6" xfId="404"/>
    <cellStyle name="常规 2 13 2" xfId="405"/>
    <cellStyle name="常规 17 3 2 2" xfId="406"/>
    <cellStyle name="常规 4 8 2 2 3" xfId="407"/>
    <cellStyle name="常规 6 18 3" xfId="408"/>
    <cellStyle name="常规 6 23 3" xfId="409"/>
    <cellStyle name="常规 12 7" xfId="410"/>
    <cellStyle name="常规 4 22 2" xfId="411"/>
    <cellStyle name="常规 2 11 2" xfId="412"/>
    <cellStyle name="常规 6 26 7" xfId="413"/>
    <cellStyle name="常规 2 11 5" xfId="414"/>
    <cellStyle name="常规 2 5 3" xfId="415"/>
    <cellStyle name="千位分隔 2 3 2" xfId="416"/>
    <cellStyle name="常规 2 11 7" xfId="417"/>
    <cellStyle name="常规 5 11" xfId="418"/>
    <cellStyle name="千位分隔 2" xfId="419"/>
    <cellStyle name="常规 2 5 5" xfId="420"/>
    <cellStyle name="常规 2 6 5" xfId="421"/>
    <cellStyle name="常规 2 12 7" xfId="422"/>
    <cellStyle name="常规 2 9 4" xfId="423"/>
    <cellStyle name="千位分隔[0] 3 2" xfId="424"/>
    <cellStyle name="常规 2 5" xfId="425"/>
    <cellStyle name="常规 4 8 2 2 2 2" xfId="426"/>
    <cellStyle name="常规 5 15 4" xfId="427"/>
    <cellStyle name="好_二期总包预算对比表 2" xfId="428"/>
    <cellStyle name="常规 2 13 3" xfId="429"/>
    <cellStyle name="常规 5 2 6" xfId="430"/>
    <cellStyle name="常规 2 13 7" xfId="431"/>
    <cellStyle name="千位分隔[0] 4 2" xfId="432"/>
    <cellStyle name="常规 3 5" xfId="433"/>
    <cellStyle name="常规 6 17 2" xfId="434"/>
    <cellStyle name="常规 6 22 2" xfId="435"/>
    <cellStyle name="常规 2 7 5" xfId="436"/>
    <cellStyle name="常规 2 14" xfId="437"/>
    <cellStyle name="常规 2 14 2" xfId="438"/>
    <cellStyle name="常规 5 3 2" xfId="439"/>
    <cellStyle name="常规 2 14 3" xfId="440"/>
    <cellStyle name="常规 2 15" xfId="441"/>
    <cellStyle name="常规 2 15 2" xfId="442"/>
    <cellStyle name="常规 50" xfId="443"/>
    <cellStyle name="常规 45" xfId="444"/>
    <cellStyle name="常规 2 2 5" xfId="445"/>
    <cellStyle name="常规 5 9 3" xfId="446"/>
    <cellStyle name="百分比 2" xfId="447"/>
    <cellStyle name="常规 5 15 7" xfId="448"/>
    <cellStyle name="常规 6 4" xfId="449"/>
    <cellStyle name="常规 6 13 4" xfId="450"/>
    <cellStyle name="常规 2 3 7" xfId="451"/>
    <cellStyle name="常规 2 3 3" xfId="452"/>
    <cellStyle name="常规 2 4 6" xfId="453"/>
    <cellStyle name="ColLevel_0" xfId="454"/>
    <cellStyle name="常规 11 7" xfId="455"/>
    <cellStyle name="常规 6 22 3" xfId="456"/>
    <cellStyle name="常规 6 17 3" xfId="457"/>
    <cellStyle name="常规 2 7 6" xfId="458"/>
    <cellStyle name="常规 3 6" xfId="459"/>
    <cellStyle name="常规 6 11" xfId="460"/>
    <cellStyle name="常规 4" xfId="461"/>
    <cellStyle name="常规 3 7" xfId="462"/>
    <cellStyle name="常规 4 22" xfId="463"/>
    <cellStyle name="_x0007__万科总包预算清单(地上）" xfId="464"/>
    <cellStyle name="好_B4-B8栋装修做法（9.8）打印" xfId="465"/>
    <cellStyle name="常规 6 25 4" xfId="466"/>
    <cellStyle name="常规 41 2 2" xfId="467"/>
    <cellStyle name="常规 49" xfId="468"/>
    <cellStyle name="常规 5" xfId="469"/>
    <cellStyle name="常规 6 12" xfId="470"/>
    <cellStyle name="常规 2 9" xfId="471"/>
    <cellStyle name="常规 6 20" xfId="472"/>
    <cellStyle name="常规 6 15" xfId="473"/>
    <cellStyle name="常规 8" xfId="474"/>
    <cellStyle name="常规 5 10 2" xfId="475"/>
    <cellStyle name="常规 9" xfId="476"/>
    <cellStyle name="常规 5 10 3" xfId="477"/>
    <cellStyle name="常规 6 16" xfId="478"/>
    <cellStyle name="常规 6 21" xfId="479"/>
    <cellStyle name="?餑_x000c_睨_x0017__x000d_帼U_x0001_0_x0005_j'_x0007__x0001__x0001_ 3" xfId="480"/>
    <cellStyle name="?餑_x000c_睨_x0017__x000d_帼U_x0001_0_x0005_j'_x0007__x0001__x0001_ 2 2 3" xfId="481"/>
    <cellStyle name="常规 5 10 4" xfId="482"/>
    <cellStyle name="常规 6 17" xfId="483"/>
    <cellStyle name="常规 6 22" xfId="484"/>
    <cellStyle name="常规 5 14 2" xfId="485"/>
    <cellStyle name="常规 9 7" xfId="486"/>
    <cellStyle name="常规 6 21 7" xfId="487"/>
    <cellStyle name="常规 6 16 7" xfId="488"/>
    <cellStyle name="常规 5 3" xfId="489"/>
    <cellStyle name="常规 5 14 6" xfId="490"/>
    <cellStyle name="千位分隔 5 2" xfId="491"/>
    <cellStyle name="常规 5 14 7" xfId="492"/>
    <cellStyle name="常规 5 4" xfId="493"/>
    <cellStyle name="常规 13 4" xfId="494"/>
    <cellStyle name="常规 3 2 2" xfId="495"/>
    <cellStyle name="常规 5 15" xfId="496"/>
    <cellStyle name="常规 6 22 7" xfId="497"/>
    <cellStyle name="常规 6 17 7" xfId="498"/>
    <cellStyle name="常规 14 3" xfId="499"/>
    <cellStyle name="千位分隔 5" xfId="500"/>
    <cellStyle name="常规 5 5" xfId="501"/>
    <cellStyle name="常规 5 5 2" xfId="502"/>
    <cellStyle name="常规 5 5 3" xfId="503"/>
    <cellStyle name="千位分隔 2 2 2" xfId="504"/>
    <cellStyle name="常规 5 5 4" xfId="505"/>
    <cellStyle name="烹拳 [0]_CODE" xfId="506"/>
    <cellStyle name="货币 2 2" xfId="507"/>
    <cellStyle name="常规 6 13 6" xfId="508"/>
    <cellStyle name="常规 6 6" xfId="509"/>
    <cellStyle name="常规 2 4 4" xfId="510"/>
    <cellStyle name="常规 42 2 2" xfId="511"/>
    <cellStyle name="常规 5 6 2" xfId="512"/>
    <cellStyle name="常规 5 7 2" xfId="513"/>
    <cellStyle name="常规 5 7 3" xfId="514"/>
    <cellStyle name="常规 5 7 5" xfId="515"/>
    <cellStyle name="常规_4＃mctd-02" xfId="516"/>
    <cellStyle name="常规 6 19 5" xfId="517"/>
    <cellStyle name="常规 6 24 5" xfId="518"/>
    <cellStyle name="常规 5_附件一" xfId="519"/>
    <cellStyle name="常规 5 7 6" xfId="520"/>
    <cellStyle name="常规 5 7 7" xfId="521"/>
    <cellStyle name="常规 6 26 3" xfId="522"/>
    <cellStyle name="常规 5 8" xfId="523"/>
    <cellStyle name="常规 5 8 7" xfId="524"/>
    <cellStyle name="常规 5 12 4" xfId="525"/>
    <cellStyle name="常规 5 8 6" xfId="526"/>
    <cellStyle name="常规 6 14" xfId="527"/>
    <cellStyle name="常规 7" xfId="528"/>
    <cellStyle name="常规 6 15 5" xfId="529"/>
    <cellStyle name="常规 6 20 5" xfId="530"/>
    <cellStyle name="常规 8 5" xfId="531"/>
    <cellStyle name="常规 5 13 4" xfId="532"/>
    <cellStyle name="常规 6 14 6" xfId="533"/>
    <cellStyle name="常规 6 20 6" xfId="534"/>
    <cellStyle name="常规 6 15 6" xfId="535"/>
    <cellStyle name="常规 8 6" xfId="536"/>
    <cellStyle name="常规_A投标报价表((合同))" xfId="537"/>
    <cellStyle name="常规 5 15 3" xfId="538"/>
    <cellStyle name="常规 6 21 5" xfId="539"/>
    <cellStyle name="常规 6 16 5" xfId="540"/>
    <cellStyle name="常规 9 5" xfId="541"/>
    <cellStyle name="常规 6 22 6" xfId="542"/>
    <cellStyle name="常规 6 17 6" xfId="543"/>
    <cellStyle name="普通_laroux" xfId="544"/>
    <cellStyle name="常规_副本龙湖清华园合同框架及计划安排（定稿20081021）" xfId="545"/>
    <cellStyle name="常规 6 18 6" xfId="546"/>
    <cellStyle name="常规 6 23 6" xfId="547"/>
    <cellStyle name="好_A、B区单栋造价分析表(样本) 2" xfId="548"/>
    <cellStyle name="常规 6 24 6" xfId="549"/>
    <cellStyle name="常规 6 19 6" xfId="550"/>
    <cellStyle name="常规 5 5 6" xfId="551"/>
    <cellStyle name="好_广州万科金沙洲B04地块总包招标清单(工程量对数 后挂网100305) 2" xfId="552"/>
    <cellStyle name="常规 5 7 4" xfId="553"/>
    <cellStyle name="常规 6 24 7" xfId="554"/>
    <cellStyle name="常规 6 19 7" xfId="555"/>
    <cellStyle name="常规_附件" xfId="556"/>
    <cellStyle name="常规 6 20 7" xfId="557"/>
    <cellStyle name="常规 6 15 7" xfId="558"/>
    <cellStyle name="常规 8 7" xfId="559"/>
    <cellStyle name="千位分隔 4 2" xfId="560"/>
    <cellStyle name="常规 42 2 2 2" xfId="561"/>
    <cellStyle name="常规 12 3" xfId="562"/>
    <cellStyle name="常规 10 5" xfId="563"/>
    <cellStyle name="常规 12 6" xfId="564"/>
    <cellStyle name="常规 6 8" xfId="565"/>
    <cellStyle name="常规 6 9" xfId="566"/>
    <cellStyle name="常规 14 4" xfId="567"/>
    <cellStyle name="好_文冲项目一期(I1-I4栋)总承包机电工程量清单(机电)招标清单2011.5.22 2" xfId="568"/>
    <cellStyle name="千位分隔 6" xfId="569"/>
    <cellStyle name="千位分隔 7 2" xfId="570"/>
    <cellStyle name="常规 2 10" xfId="571"/>
    <cellStyle name="常规 5 12 2" xfId="572"/>
    <cellStyle name="?餑_x000c_睨_x0017__x000d_帼U_x0001_0_x0005_j'_x0007__x0001__x0001_ 2" xfId="573"/>
    <cellStyle name="千位分隔[0] 5" xfId="574"/>
    <cellStyle name="常规 5 14 3" xfId="575"/>
    <cellStyle name="常规 11 6" xfId="576"/>
    <cellStyle name="常规 6 26 2" xfId="577"/>
    <cellStyle name="好_B4-B8主体含量指标表9.10 2" xfId="578"/>
    <cellStyle name="好_中天七建2009年9月20日进度申请款B4~B8-审批表" xfId="579"/>
    <cellStyle name="千位分隔 7" xfId="580"/>
    <cellStyle name="千位分隔 2 4" xfId="581"/>
    <cellStyle name="常规 5 7" xfId="582"/>
    <cellStyle name="千位分隔 8" xfId="583"/>
    <cellStyle name="寘嬫愗傝_PRODUCT DETAIL Q1" xfId="584"/>
    <cellStyle name="超链接 2 2" xfId="585"/>
    <cellStyle name="常规 5 4 6" xfId="586"/>
    <cellStyle name="好_大坦沙一期总包预算调差20100403" xfId="587"/>
    <cellStyle name="千位分隔 8 2" xfId="588"/>
    <cellStyle name="千位分隔 9" xfId="589"/>
    <cellStyle name="常规 5 4 2" xfId="590"/>
    <cellStyle name="常规 2 15 3" xfId="591"/>
    <cellStyle name="千位分隔[0] 2" xfId="592"/>
    <cellStyle name="瘤沥登瘤 臼澜" xfId="593"/>
    <cellStyle name="好_B4-B8栋装修做法（9.8）打印 2" xfId="594"/>
    <cellStyle name="常规 41 2 2 2" xfId="595"/>
    <cellStyle name="常规 5 9 7" xfId="596"/>
    <cellStyle name="昗?_BOOKSHIP" xfId="597"/>
    <cellStyle name="常规 5 5 7" xfId="598"/>
    <cellStyle name="常规 2 15 6" xfId="599"/>
    <cellStyle name="常规 5 4 5" xfId="600"/>
    <cellStyle name="常规 5 11 2" xfId="601"/>
    <cellStyle name="常规 5 3 7" xfId="602"/>
    <cellStyle name="常规 15 2" xfId="603"/>
    <cellStyle name="常规 2 14 6" xfId="604"/>
    <cellStyle name="样式 1" xfId="605"/>
    <cellStyle name="常规 14 7" xfId="606"/>
    <cellStyle name="千位分隔 4 2 2" xfId="607"/>
    <cellStyle name="常规 5 8 3" xfId="608"/>
    <cellStyle name="常规 5 4 7" xfId="609"/>
    <cellStyle name="好_二期T5栋至T8栋总包水电预算对数版20101110" xfId="610"/>
    <cellStyle name="好_金沙洲B04地块甲供材、甲限材汇总表（100303） 2" xfId="611"/>
    <cellStyle name="常规 6 21 6" xfId="612"/>
    <cellStyle name="常规 6 16 6" xfId="613"/>
    <cellStyle name="常规 9 6" xfId="614"/>
    <cellStyle name="常规 5 5 5" xfId="615"/>
    <cellStyle name="常规 5 13 3" xfId="616"/>
    <cellStyle name="千分位[0]_laroux" xfId="617"/>
    <cellStyle name="常规 5 13 2" xfId="618"/>
    <cellStyle name="好_2009-08金域蓝湾二期A7-A9,F栋进度审批表" xfId="619"/>
    <cellStyle name="千位[0]_laroux" xfId="620"/>
    <cellStyle name="常规 5 2 7" xfId="621"/>
    <cellStyle name="常规 12 4" xfId="622"/>
    <cellStyle name="好_文冲项目一期(I1-I4栋)总承包机电工程量清单(机电)招标清单2011.5.22" xfId="623"/>
    <cellStyle name="好_总包预算造价对比表" xfId="624"/>
    <cellStyle name="常规 6 18 5" xfId="625"/>
    <cellStyle name="常规 6 23 5" xfId="626"/>
    <cellStyle name="常规 2 3 2" xfId="627"/>
    <cellStyle name="差_文冲项目一期(I1-I4栋)总承包机电工程量清单(机电)招标清单2011.5.22" xfId="628"/>
    <cellStyle name="Jun" xfId="629"/>
    <cellStyle name="超链接 2" xfId="630"/>
    <cellStyle name="常规 5 3 4" xfId="631"/>
    <cellStyle name="常规 2 14 4" xfId="632"/>
    <cellStyle name="常规 5 3 3" xfId="633"/>
    <cellStyle name="好_总包预算造价对比表 2" xfId="634"/>
    <cellStyle name="好_2009-08金域蓝湾二期A7-A9,F栋进度审批表 2" xfId="635"/>
    <cellStyle name="常规_维修单预算_19" xfId="636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5.xml"/><Relationship Id="rId8" Type="http://schemas.openxmlformats.org/officeDocument/2006/relationships/externalLink" Target="externalLinks/externalLink4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7.xml"/><Relationship Id="rId10" Type="http://schemas.openxmlformats.org/officeDocument/2006/relationships/externalLink" Target="externalLinks/externalLink6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yousensei\Documents\&#32500;&#23567;&#20445;\&#32500;&#23567;&#20445;\&#21830;&#21153;&#25991;&#20214;\&#40857;&#28246;&#22320;&#20135;\&#24191;&#24030;&#40857;&#28246;2020&#24180;&#24230;&#31532;&#19977;&#26041;&#25307;&#26631;&#25991;&#20214;\2020_&#24191;&#24030;&#22320;&#20135;_&#20854;&#20182;&#24037;&#31243;_&#25307;&#26631;&#25991;&#20214;2020-09-27\\\gzfilesrv\zjcg$\2010\&#21335;&#27801;&#39033;&#30446;&#65288;&#19975;&#31185;&#65289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yousensei\Documents\&#32500;&#23567;&#20445;\&#32500;&#23567;&#20445;\&#21830;&#21153;&#25991;&#20214;\&#40857;&#28246;&#22320;&#20135;\&#24191;&#24030;&#40857;&#28246;2020&#24180;&#24230;&#31532;&#19977;&#26041;&#25307;&#26631;&#25991;&#20214;\2020_&#24191;&#24030;&#22320;&#20135;_&#20854;&#20182;&#24037;&#31243;_&#25307;&#26631;&#25991;&#20214;2020-09-27\\\&#21016;&#28023;&#29141;\&#26412;&#22320;&#30913;&#30424;%20(e)\Documents%20and%20Settings\Administrator\&#26700;&#38754;\&#20315;&#23665;&#19975;&#31185;&#21335;&#24196;&#22320;&#19979;&#24037;&#31243;&#37327;&#35745;&#31639;&#2433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yousensei\Documents\&#32500;&#23567;&#20445;\&#32500;&#23567;&#20445;\&#21830;&#21153;&#25991;&#20214;\&#40857;&#28246;&#22320;&#20135;\&#24191;&#24030;&#40857;&#28246;2020&#24180;&#24230;&#31532;&#19977;&#26041;&#25307;&#26631;&#25991;&#20214;\2020_&#24191;&#24030;&#22320;&#20135;_&#20854;&#20182;&#24037;&#31243;_&#25307;&#26631;&#25991;&#20214;2020-09-27\\\gzfilesrv\zjcg$\2010\&#21335;&#27801;&#39033;&#30446;&#65288;&#19975;&#31185;&#65289;\&#20313;&#27589;&#28304;\&#24037;&#31243;&#37327;&#35745;&#31639;&#24335;\&#24037;&#31243;&#37327;&#35745;&#31639;(&#27169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yousensei\Documents\&#32500;&#23567;&#20445;\&#32500;&#23567;&#20445;\&#21830;&#21153;&#25991;&#20214;\&#40857;&#28246;&#22320;&#20135;\&#24191;&#24030;&#40857;&#28246;2020&#24180;&#24230;&#31532;&#19977;&#26041;&#25307;&#26631;&#25991;&#20214;\2020_&#24191;&#24030;&#22320;&#20135;_&#20854;&#20182;&#24037;&#31243;_&#25307;&#26631;&#25991;&#20214;2020-09-27\\\gzfilesrv\zjcg$\DOCUME~1\ADMINI~1\LOCALS~1\Temp\Rar$DI00.735\06&#24180;&#19975;&#31185;\06&#24180;&#19975;&#31185;\&#22825;&#26223;&#33457;&#22253;\&#22825;&#26223;&#19968;&#26399;&#24635;&#21253;&#28165;&#21333;-&#25105;&#21496;\A&#26635;&#23433;&#35013;&#35745;&#31639;&#24335;\&#24037;&#31243;&#37327;&#35745;&#31639;&#20070;&#22825;&#26223;A1~A3&#26635;(&#24378;&#30005;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yousensei\Documents\&#32500;&#23567;&#20445;\&#32500;&#23567;&#20445;\&#21830;&#21153;&#25991;&#20214;\&#40857;&#28246;&#22320;&#20135;\&#24191;&#24030;&#40857;&#28246;2020&#24180;&#24230;&#31532;&#19977;&#26041;&#25307;&#26631;&#25991;&#20214;\2020_&#24191;&#24030;&#22320;&#20135;_&#20854;&#20182;&#24037;&#31243;_&#25307;&#26631;&#25991;&#20214;2020-09-27\\\gzfilesrv\zjcg$\2010\&#21335;&#27801;&#39033;&#30446;&#65288;&#19975;&#31185;&#65289;\&#26631;&#24213;\&#20016;&#30000;\&#22303;&#24314;&#24037;&#31243;&#37327;&#35745;&#31639;&#24335;&#21464;&#21387;&#22120;&#2515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yousensei\Documents\&#32500;&#23567;&#20445;\&#32500;&#23567;&#20445;\&#21830;&#21153;&#25991;&#20214;\&#40857;&#28246;&#22320;&#20135;\&#24191;&#24030;&#40857;&#28246;2020&#24180;&#24230;&#31532;&#19977;&#26041;&#25307;&#26631;&#25991;&#20214;\2020_&#24191;&#24030;&#22320;&#20135;_&#20854;&#20182;&#24037;&#31243;_&#25307;&#26631;&#25991;&#20214;2020-09-27\\Documents%20and%20Settings\prime61\&#26700;&#38754;\&#20020;&#26102;\&#19996;&#24179;B3.4&#26495;&#65288;1&#23618;&#20197;&#19978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yousensei\Documents\&#32500;&#23567;&#20445;\&#32500;&#23567;&#20445;\&#21830;&#21153;&#25991;&#20214;\&#40857;&#28246;&#22320;&#20135;\&#24191;&#24030;&#40857;&#28246;2020&#24180;&#24230;&#31532;&#19977;&#26041;&#25307;&#26631;&#25991;&#20214;\2020_&#24191;&#24030;&#22320;&#20135;_&#20854;&#20182;&#24037;&#31243;_&#25307;&#26631;&#25991;&#20214;2020-09-27\\\gzfilesrv\zjcg$\&#26609;\&#24037;&#20316;\&#21335;&#27801;&#23457;&#26597;&#22270;&#32440;&#24402;&#26723;0915\&#24037;&#31243;&#37327;&#35745;&#31639;&#24335;\&#24037;&#31243;&#37327;&#35745;&#31639;&#24335;\&#30005;&#27668;&#19987;&#19994;&#24037;&#31243;&#37327;&#35745;&#31639;&#24335;\C1&#30005;&#27668;&#19987;&#19994;&#19987;&#19994;&#24037;&#31243;&#37327;&#35745;&#31639;&#20070;&#65288;&#22320;&#19978;&#37096;&#20998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过梁"/>
      <sheetName val="砼墙"/>
      <sheetName val="基础梁"/>
      <sheetName val="桩承台基础"/>
      <sheetName val="梁"/>
      <sheetName val="柱"/>
      <sheetName val="板"/>
      <sheetName val="地面、天花"/>
      <sheetName val="内墙抹灰"/>
      <sheetName val="楼梯 "/>
      <sheetName val="零星砼"/>
      <sheetName val="汇总表"/>
      <sheetName val="开始(墙体)"/>
      <sheetName val="外墙装饰(标准户形) "/>
      <sheetName val="标准户形(墙体)"/>
      <sheetName val="总工程量(墙体)"/>
      <sheetName val="内墙190"/>
      <sheetName val="分户墙190"/>
      <sheetName val="外墙装饰"/>
      <sheetName val="总工程量(墙体) (2)"/>
      <sheetName val="承台(砖模) "/>
      <sheetName val="内围地梁钢筋说明"/>
      <sheetName val="墙面工程"/>
      <sheetName val="#REF!"/>
      <sheetName val="承台3"/>
      <sheetName val="97取费(定额直接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甲供料表"/>
      <sheetName val="人工挖孔桩"/>
      <sheetName val="承台(砖模) "/>
      <sheetName val="承台(木模)"/>
      <sheetName val="基础梁"/>
      <sheetName val="梁"/>
      <sheetName val="柱"/>
      <sheetName val="计算试"/>
      <sheetName val="砖墙"/>
      <sheetName val="门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计算书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细部结构"/>
      <sheetName val="条型基础"/>
      <sheetName val="基础"/>
      <sheetName val="柱"/>
      <sheetName val="梁"/>
      <sheetName val="平楼板表(进度)"/>
      <sheetName val="钢筋"/>
      <sheetName val="建筑面积 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3板"/>
      <sheetName val="B4板"/>
      <sheetName val="B4零星"/>
      <sheetName val="墙面工程"/>
      <sheetName val="柱"/>
      <sheetName val="工程量计算书"/>
      <sheetName val="基础项目"/>
      <sheetName val="预制管桩"/>
      <sheetName val="21"/>
      <sheetName val="给排水工程量计算书"/>
      <sheetName val="弱电"/>
      <sheetName val="土建直接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tabSelected="1" topLeftCell="A13" workbookViewId="0">
      <selection activeCell="B19" sqref="B19"/>
    </sheetView>
  </sheetViews>
  <sheetFormatPr defaultColWidth="6.75423728813559" defaultRowHeight="13.05"/>
  <cols>
    <col min="1" max="1" width="5.8728813559322" style="27" customWidth="1"/>
    <col min="2" max="2" width="10.2542372881356" style="27" customWidth="1"/>
    <col min="3" max="3" width="23" style="28" customWidth="1"/>
    <col min="4" max="4" width="4.8728813559322" style="28" customWidth="1"/>
    <col min="5" max="5" width="9.3728813559322" style="29" customWidth="1"/>
    <col min="6" max="6" width="11.3728813559322" style="30" customWidth="1"/>
    <col min="7" max="7" width="12.6271186440678" style="30" customWidth="1"/>
    <col min="8" max="8" width="18.6271186440678" style="27" customWidth="1"/>
    <col min="9" max="9" width="9.6271186440678" style="27"/>
    <col min="10" max="11" width="9.75423728813559" style="27"/>
    <col min="12" max="16384" width="6.75423728813559" style="27"/>
  </cols>
  <sheetData>
    <row r="1" ht="30" customHeight="1" spans="1:16384">
      <c r="A1" s="31" t="s">
        <v>0</v>
      </c>
      <c r="B1" s="31"/>
      <c r="C1" s="31"/>
      <c r="D1" s="31"/>
      <c r="E1" s="32"/>
      <c r="F1" s="32"/>
      <c r="G1" s="32"/>
      <c r="H1" s="31"/>
      <c r="I1" s="5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54"/>
      <c r="XEY1" s="54"/>
      <c r="XEZ1" s="54"/>
      <c r="XFA1" s="54"/>
      <c r="XFB1" s="54"/>
      <c r="XFC1" s="54"/>
      <c r="XFD1" s="55"/>
    </row>
    <row r="2" s="23" customFormat="1" ht="30" customHeight="1" spans="1:7">
      <c r="A2" s="33" t="s">
        <v>1</v>
      </c>
      <c r="B2" s="33"/>
      <c r="C2" s="33"/>
      <c r="E2" s="34"/>
      <c r="F2" s="35"/>
      <c r="G2" s="36"/>
    </row>
    <row r="3" s="23" customFormat="1" ht="27.95" customHeight="1" spans="1:9">
      <c r="A3" s="37" t="s">
        <v>2</v>
      </c>
      <c r="B3" s="37"/>
      <c r="C3" s="37"/>
      <c r="D3" s="37"/>
      <c r="E3" s="38"/>
      <c r="F3" s="38"/>
      <c r="G3" s="38"/>
      <c r="H3" s="37"/>
      <c r="I3" s="53"/>
    </row>
    <row r="4" s="23" customFormat="1" ht="30" customHeight="1" spans="1:9">
      <c r="A4" s="37" t="s">
        <v>3</v>
      </c>
      <c r="B4" s="37"/>
      <c r="C4" s="37"/>
      <c r="D4" s="37"/>
      <c r="E4" s="38"/>
      <c r="F4" s="38"/>
      <c r="G4" s="38"/>
      <c r="H4" s="37"/>
      <c r="I4" s="53"/>
    </row>
    <row r="5" s="24" customFormat="1" ht="31" customHeight="1" spans="1:8">
      <c r="A5" s="39" t="s">
        <v>4</v>
      </c>
      <c r="B5" s="39" t="s">
        <v>5</v>
      </c>
      <c r="C5" s="39" t="s">
        <v>6</v>
      </c>
      <c r="D5" s="39" t="s">
        <v>7</v>
      </c>
      <c r="E5" s="40" t="s">
        <v>8</v>
      </c>
      <c r="F5" s="40" t="s">
        <v>9</v>
      </c>
      <c r="G5" s="40" t="s">
        <v>10</v>
      </c>
      <c r="H5" s="39" t="s">
        <v>11</v>
      </c>
    </row>
    <row r="6" s="25" customFormat="1" ht="183.25" spans="1:8">
      <c r="A6" s="41">
        <v>1</v>
      </c>
      <c r="B6" s="15" t="s">
        <v>12</v>
      </c>
      <c r="C6" s="15" t="s">
        <v>13</v>
      </c>
      <c r="D6" s="14" t="s">
        <v>14</v>
      </c>
      <c r="E6" s="20">
        <v>1</v>
      </c>
      <c r="F6" s="42"/>
      <c r="G6" s="43"/>
      <c r="H6" s="44" t="s">
        <v>15</v>
      </c>
    </row>
    <row r="7" s="25" customFormat="1" ht="117.8" spans="1:8">
      <c r="A7" s="41">
        <v>2</v>
      </c>
      <c r="B7" s="15" t="s">
        <v>16</v>
      </c>
      <c r="C7" s="15" t="s">
        <v>17</v>
      </c>
      <c r="D7" s="14" t="s">
        <v>18</v>
      </c>
      <c r="E7" s="20">
        <v>200</v>
      </c>
      <c r="F7" s="42"/>
      <c r="G7" s="43"/>
      <c r="H7" s="45"/>
    </row>
    <row r="8" s="25" customFormat="1" ht="119.15" spans="1:8">
      <c r="A8" s="41">
        <v>3</v>
      </c>
      <c r="B8" s="15" t="s">
        <v>19</v>
      </c>
      <c r="C8" s="15" t="s">
        <v>20</v>
      </c>
      <c r="D8" s="14" t="s">
        <v>18</v>
      </c>
      <c r="E8" s="20">
        <v>40</v>
      </c>
      <c r="F8" s="42"/>
      <c r="G8" s="43"/>
      <c r="H8" s="45"/>
    </row>
    <row r="9" s="25" customFormat="1" ht="130.9" spans="1:8">
      <c r="A9" s="41">
        <v>4</v>
      </c>
      <c r="B9" s="15" t="s">
        <v>21</v>
      </c>
      <c r="C9" s="15" t="s">
        <v>22</v>
      </c>
      <c r="D9" s="14" t="s">
        <v>18</v>
      </c>
      <c r="E9" s="20">
        <v>120</v>
      </c>
      <c r="F9" s="42"/>
      <c r="G9" s="43"/>
      <c r="H9" s="45"/>
    </row>
    <row r="10" s="25" customFormat="1" ht="117.8" spans="1:8">
      <c r="A10" s="41">
        <v>5</v>
      </c>
      <c r="B10" s="15" t="s">
        <v>23</v>
      </c>
      <c r="C10" s="15" t="s">
        <v>24</v>
      </c>
      <c r="D10" s="14" t="s">
        <v>18</v>
      </c>
      <c r="E10" s="20">
        <v>70</v>
      </c>
      <c r="F10" s="42"/>
      <c r="G10" s="43"/>
      <c r="H10" s="45"/>
    </row>
    <row r="11" s="25" customFormat="1" ht="117.8" spans="1:8">
      <c r="A11" s="41">
        <v>6</v>
      </c>
      <c r="B11" s="15" t="s">
        <v>25</v>
      </c>
      <c r="C11" s="15" t="s">
        <v>26</v>
      </c>
      <c r="D11" s="14" t="s">
        <v>18</v>
      </c>
      <c r="E11" s="20">
        <v>38</v>
      </c>
      <c r="F11" s="42"/>
      <c r="G11" s="43"/>
      <c r="H11" s="45"/>
    </row>
    <row r="12" s="25" customFormat="1" ht="130.9" spans="1:8">
      <c r="A12" s="41">
        <v>7</v>
      </c>
      <c r="B12" s="15" t="s">
        <v>27</v>
      </c>
      <c r="C12" s="15" t="s">
        <v>28</v>
      </c>
      <c r="D12" s="14" t="s">
        <v>29</v>
      </c>
      <c r="E12" s="20">
        <v>403.54</v>
      </c>
      <c r="F12" s="42"/>
      <c r="G12" s="43"/>
      <c r="H12" s="45"/>
    </row>
    <row r="13" s="25" customFormat="1" ht="91.65" spans="1:8">
      <c r="A13" s="41">
        <v>8</v>
      </c>
      <c r="B13" s="15" t="s">
        <v>30</v>
      </c>
      <c r="C13" s="15" t="s">
        <v>31</v>
      </c>
      <c r="D13" s="14" t="s">
        <v>18</v>
      </c>
      <c r="E13" s="20">
        <v>10</v>
      </c>
      <c r="F13" s="42"/>
      <c r="G13" s="43"/>
      <c r="H13" s="45"/>
    </row>
    <row r="14" s="25" customFormat="1" ht="104.75" spans="1:8">
      <c r="A14" s="41">
        <v>9</v>
      </c>
      <c r="B14" s="15" t="s">
        <v>32</v>
      </c>
      <c r="C14" s="15" t="s">
        <v>33</v>
      </c>
      <c r="D14" s="14" t="s">
        <v>34</v>
      </c>
      <c r="E14" s="20">
        <v>10</v>
      </c>
      <c r="F14" s="42"/>
      <c r="G14" s="43"/>
      <c r="H14" s="45"/>
    </row>
    <row r="15" s="25" customFormat="1" ht="65.45" spans="1:8">
      <c r="A15" s="41">
        <v>10</v>
      </c>
      <c r="B15" s="15" t="s">
        <v>35</v>
      </c>
      <c r="C15" s="15" t="s">
        <v>36</v>
      </c>
      <c r="D15" s="14" t="s">
        <v>34</v>
      </c>
      <c r="E15" s="20">
        <v>10</v>
      </c>
      <c r="F15" s="42"/>
      <c r="G15" s="43"/>
      <c r="H15" s="45"/>
    </row>
    <row r="16" s="25" customFormat="1" ht="91.65" spans="1:8">
      <c r="A16" s="41">
        <v>11</v>
      </c>
      <c r="B16" s="15" t="s">
        <v>37</v>
      </c>
      <c r="C16" s="15" t="s">
        <v>38</v>
      </c>
      <c r="D16" s="14" t="s">
        <v>34</v>
      </c>
      <c r="E16" s="20">
        <v>1</v>
      </c>
      <c r="F16" s="42"/>
      <c r="G16" s="43"/>
      <c r="H16" s="45"/>
    </row>
    <row r="17" s="25" customFormat="1" ht="26.2" spans="1:8">
      <c r="A17" s="41">
        <v>12</v>
      </c>
      <c r="B17" s="15" t="s">
        <v>39</v>
      </c>
      <c r="C17" s="15" t="s">
        <v>40</v>
      </c>
      <c r="D17" s="14" t="s">
        <v>41</v>
      </c>
      <c r="E17" s="20">
        <v>1</v>
      </c>
      <c r="F17" s="46"/>
      <c r="G17" s="43"/>
      <c r="H17" s="47"/>
    </row>
    <row r="18" s="26" customFormat="1" ht="30" customHeight="1" spans="1:8">
      <c r="A18" s="41">
        <v>13</v>
      </c>
      <c r="B18" s="48" t="s">
        <v>42</v>
      </c>
      <c r="C18" s="49"/>
      <c r="D18" s="49"/>
      <c r="E18" s="49"/>
      <c r="F18" s="50"/>
      <c r="G18" s="43">
        <v>4004.1835</v>
      </c>
      <c r="H18" s="51"/>
    </row>
  </sheetData>
  <mergeCells count="6">
    <mergeCell ref="A1:H1"/>
    <mergeCell ref="A2:C2"/>
    <mergeCell ref="A3:H3"/>
    <mergeCell ref="A4:H4"/>
    <mergeCell ref="B18:F18"/>
    <mergeCell ref="H6:H17"/>
  </mergeCells>
  <pageMargins left="0.629861111111111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9"/>
  <sheetViews>
    <sheetView workbookViewId="0">
      <selection activeCell="O4" sqref="O4:O7"/>
    </sheetView>
  </sheetViews>
  <sheetFormatPr defaultColWidth="9" defaultRowHeight="13.05"/>
  <cols>
    <col min="1" max="3" width="9" style="6"/>
    <col min="4" max="4" width="16.1271186440678" style="6" customWidth="1"/>
    <col min="5" max="5" width="25.8728813559322" style="6" customWidth="1"/>
    <col min="6" max="8" width="9" style="6"/>
    <col min="9" max="9" width="9.3728813559322" style="6"/>
    <col min="10" max="10" width="11.5" style="6"/>
    <col min="11" max="12" width="11.7542372881356" style="6" customWidth="1"/>
    <col min="13" max="13" width="12.3728813559322" style="6" customWidth="1"/>
    <col min="14" max="14" width="9.3728813559322" style="6"/>
    <col min="15" max="15" width="11.6271186440678" style="6" customWidth="1"/>
    <col min="16" max="16" width="14.5" style="6" customWidth="1"/>
    <col min="17" max="17" width="12.6271186440678" style="6"/>
    <col min="18" max="18" width="13.7542372881356" style="6"/>
    <col min="19" max="19" width="12.6271186440678" style="6"/>
    <col min="20" max="16384" width="9" style="6"/>
  </cols>
  <sheetData>
    <row r="1" ht="30.5" customHeight="1" spans="2:16">
      <c r="B1" s="7" t="s">
        <v>43</v>
      </c>
      <c r="C1" s="8"/>
      <c r="D1" s="8"/>
      <c r="E1" s="8"/>
      <c r="F1" s="8"/>
      <c r="G1" s="9"/>
      <c r="H1" s="8"/>
      <c r="I1" s="17"/>
      <c r="J1" s="17"/>
      <c r="K1" s="17"/>
      <c r="L1" s="17"/>
      <c r="M1" s="17"/>
      <c r="N1" s="17"/>
      <c r="O1" s="17"/>
      <c r="P1" s="18"/>
    </row>
    <row r="2" ht="17" spans="1:16">
      <c r="A2" s="10" t="s">
        <v>4</v>
      </c>
      <c r="B2" s="10" t="s">
        <v>44</v>
      </c>
      <c r="C2" s="11" t="s">
        <v>45</v>
      </c>
      <c r="D2" s="11" t="s">
        <v>46</v>
      </c>
      <c r="E2" s="12" t="s">
        <v>47</v>
      </c>
      <c r="F2" s="11" t="s">
        <v>48</v>
      </c>
      <c r="G2" s="11" t="s">
        <v>11</v>
      </c>
      <c r="H2" s="11" t="s">
        <v>7</v>
      </c>
      <c r="I2" s="19" t="s">
        <v>8</v>
      </c>
      <c r="J2" s="19" t="s">
        <v>49</v>
      </c>
      <c r="K2" s="19"/>
      <c r="L2" s="19"/>
      <c r="M2" s="19"/>
      <c r="N2" s="19"/>
      <c r="O2" s="19" t="s">
        <v>50</v>
      </c>
      <c r="P2" s="19" t="s">
        <v>51</v>
      </c>
    </row>
    <row r="3" ht="34.05" spans="1:16">
      <c r="A3" s="10"/>
      <c r="B3" s="10"/>
      <c r="C3" s="11"/>
      <c r="D3" s="11"/>
      <c r="E3" s="12"/>
      <c r="F3" s="11"/>
      <c r="G3" s="11"/>
      <c r="H3" s="11"/>
      <c r="I3" s="19"/>
      <c r="J3" s="19" t="s">
        <v>52</v>
      </c>
      <c r="K3" s="19" t="s">
        <v>53</v>
      </c>
      <c r="L3" s="19" t="s">
        <v>54</v>
      </c>
      <c r="M3" s="19" t="s">
        <v>55</v>
      </c>
      <c r="N3" s="19" t="s">
        <v>56</v>
      </c>
      <c r="O3" s="19"/>
      <c r="P3" s="19"/>
    </row>
    <row r="4" s="5" customFormat="1" ht="65.45" spans="1:54">
      <c r="A4" s="13">
        <v>1</v>
      </c>
      <c r="B4" s="13">
        <v>246</v>
      </c>
      <c r="C4" s="14" t="s">
        <v>57</v>
      </c>
      <c r="D4" s="15" t="s">
        <v>58</v>
      </c>
      <c r="E4" s="15" t="s">
        <v>59</v>
      </c>
      <c r="F4" s="14" t="s">
        <v>60</v>
      </c>
      <c r="G4" s="15" t="s">
        <v>61</v>
      </c>
      <c r="H4" s="14" t="s">
        <v>62</v>
      </c>
      <c r="I4" s="20">
        <v>33</v>
      </c>
      <c r="J4" s="20">
        <f>81.72*1.02</f>
        <v>83.3544</v>
      </c>
      <c r="K4" s="20">
        <v>48.0915468</v>
      </c>
      <c r="L4" s="20">
        <v>6.6333168</v>
      </c>
      <c r="M4" s="20">
        <v>6.6333168</v>
      </c>
      <c r="N4" s="20">
        <v>12.437469</v>
      </c>
      <c r="O4" s="20">
        <f t="shared" ref="O4:O7" si="0">SUM(J4:N4)</f>
        <v>157.1500494</v>
      </c>
      <c r="P4" s="20">
        <f t="shared" ref="P4:P7" si="1">O4*I4</f>
        <v>5185.9516302</v>
      </c>
      <c r="Q4" s="22">
        <f>33/0.3/0.9</f>
        <v>122.222222222222</v>
      </c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</row>
    <row r="5" s="5" customFormat="1" ht="52.35" spans="1:54">
      <c r="A5" s="13">
        <v>2</v>
      </c>
      <c r="B5" s="13"/>
      <c r="C5" s="14"/>
      <c r="D5" s="15" t="s">
        <v>63</v>
      </c>
      <c r="E5" s="15" t="s">
        <v>64</v>
      </c>
      <c r="F5" s="14" t="s">
        <v>65</v>
      </c>
      <c r="G5" s="15"/>
      <c r="H5" s="14" t="s">
        <v>62</v>
      </c>
      <c r="I5" s="20">
        <v>33</v>
      </c>
      <c r="J5" s="20"/>
      <c r="K5" s="20">
        <f>16.16*1.2815</f>
        <v>20.70904</v>
      </c>
      <c r="L5" s="20"/>
      <c r="M5" s="20">
        <f>4.03*1.1815</f>
        <v>4.761445</v>
      </c>
      <c r="N5" s="20">
        <f>2.38+4.04</f>
        <v>6.42</v>
      </c>
      <c r="O5" s="20">
        <f t="shared" si="0"/>
        <v>31.890485</v>
      </c>
      <c r="P5" s="20">
        <f t="shared" si="1"/>
        <v>1052.386005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="5" customFormat="1" ht="130.9" spans="1:54">
      <c r="A6" s="13">
        <v>3</v>
      </c>
      <c r="B6" s="13">
        <v>443</v>
      </c>
      <c r="C6" s="14" t="s">
        <v>66</v>
      </c>
      <c r="D6" s="15" t="s">
        <v>67</v>
      </c>
      <c r="E6" s="15" t="s">
        <v>68</v>
      </c>
      <c r="F6" s="14" t="s">
        <v>65</v>
      </c>
      <c r="G6" s="15"/>
      <c r="H6" s="14" t="s">
        <v>69</v>
      </c>
      <c r="I6" s="20">
        <v>1</v>
      </c>
      <c r="J6" s="20">
        <v>0</v>
      </c>
      <c r="K6" s="20"/>
      <c r="L6" s="20"/>
      <c r="M6" s="20">
        <v>613.19</v>
      </c>
      <c r="N6" s="20"/>
      <c r="O6" s="20">
        <f t="shared" si="0"/>
        <v>613.19</v>
      </c>
      <c r="P6" s="20">
        <f t="shared" si="1"/>
        <v>613.19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</row>
    <row r="7" s="5" customFormat="1" ht="39" customHeight="1" spans="1:54">
      <c r="A7" s="13">
        <v>4</v>
      </c>
      <c r="B7" s="13">
        <v>16</v>
      </c>
      <c r="C7" s="14" t="s">
        <v>70</v>
      </c>
      <c r="D7" s="15" t="s">
        <v>71</v>
      </c>
      <c r="E7" s="15" t="s">
        <v>72</v>
      </c>
      <c r="F7" s="14" t="s">
        <v>60</v>
      </c>
      <c r="G7" s="15"/>
      <c r="H7" s="14" t="s">
        <v>18</v>
      </c>
      <c r="I7" s="20">
        <v>132</v>
      </c>
      <c r="J7" s="20">
        <v>0</v>
      </c>
      <c r="K7" s="20">
        <v>8.33</v>
      </c>
      <c r="L7" s="20"/>
      <c r="M7" s="20"/>
      <c r="N7" s="20">
        <f>K7*0.2</f>
        <v>1.666</v>
      </c>
      <c r="O7" s="20">
        <f t="shared" si="0"/>
        <v>9.996</v>
      </c>
      <c r="P7" s="20">
        <f t="shared" si="1"/>
        <v>1319.472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="5" customFormat="1" ht="42" customHeight="1" spans="1:54">
      <c r="A8" s="13"/>
      <c r="B8" s="13"/>
      <c r="C8" s="16"/>
      <c r="D8" s="14" t="s">
        <v>73</v>
      </c>
      <c r="E8" s="15"/>
      <c r="F8" s="14"/>
      <c r="G8" s="15"/>
      <c r="H8" s="14"/>
      <c r="I8" s="20"/>
      <c r="J8" s="21"/>
      <c r="K8" s="20"/>
      <c r="L8" s="20"/>
      <c r="M8" s="20"/>
      <c r="N8" s="20"/>
      <c r="O8" s="20"/>
      <c r="P8" s="20">
        <f>SUM(P4:P7)*9%</f>
        <v>735.389967168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</row>
    <row r="9" s="5" customFormat="1" ht="42" customHeight="1" spans="1:54">
      <c r="A9" s="13"/>
      <c r="B9" s="13"/>
      <c r="C9" s="16"/>
      <c r="D9" s="14" t="s">
        <v>74</v>
      </c>
      <c r="E9" s="15"/>
      <c r="F9" s="14"/>
      <c r="G9" s="15"/>
      <c r="H9" s="14"/>
      <c r="I9" s="20"/>
      <c r="J9" s="21"/>
      <c r="K9" s="20"/>
      <c r="L9" s="20"/>
      <c r="M9" s="20"/>
      <c r="N9" s="20"/>
      <c r="O9" s="20"/>
      <c r="P9" s="20">
        <f>SUM(P4:P8)*98%</f>
        <v>8728.26181032064</v>
      </c>
      <c r="Q9" s="22">
        <f>P9/33</f>
        <v>264.492782130928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</row>
  </sheetData>
  <mergeCells count="13">
    <mergeCell ref="B1:P1"/>
    <mergeCell ref="J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"/>
  <sheetViews>
    <sheetView workbookViewId="0">
      <selection activeCell="B15" sqref="B15:C15"/>
    </sheetView>
  </sheetViews>
  <sheetFormatPr defaultColWidth="9" defaultRowHeight="13.05" outlineLevelRow="1" outlineLevelCol="7"/>
  <cols>
    <col min="4" max="4" width="7.3728813559322" style="4" customWidth="1"/>
    <col min="7" max="7" width="9" style="4"/>
  </cols>
  <sheetData>
    <row r="1" spans="3:8">
      <c r="C1" t="s">
        <v>75</v>
      </c>
      <c r="D1" s="4" t="s">
        <v>76</v>
      </c>
      <c r="E1" t="s">
        <v>77</v>
      </c>
      <c r="F1" t="s">
        <v>78</v>
      </c>
      <c r="G1" s="4" t="s">
        <v>8</v>
      </c>
      <c r="H1" t="s">
        <v>7</v>
      </c>
    </row>
    <row r="2" spans="2:8">
      <c r="B2" t="s">
        <v>79</v>
      </c>
      <c r="C2">
        <v>22</v>
      </c>
      <c r="D2" s="4">
        <f>6.7^0.5</f>
        <v>2.58843582110896</v>
      </c>
      <c r="E2">
        <v>1</v>
      </c>
      <c r="F2">
        <v>0.1</v>
      </c>
      <c r="G2" s="4">
        <f>C2*D2*E2*F2*1.1</f>
        <v>6.26401468708368</v>
      </c>
      <c r="H2" t="s">
        <v>80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D4"/>
  <sheetViews>
    <sheetView workbookViewId="0">
      <selection activeCell="F18" sqref="F18"/>
    </sheetView>
  </sheetViews>
  <sheetFormatPr defaultColWidth="9" defaultRowHeight="13.05" outlineLevelRow="3" outlineLevelCol="3"/>
  <sheetData>
    <row r="3" spans="3:4">
      <c r="C3" s="1"/>
      <c r="D3" s="2" t="s">
        <v>81</v>
      </c>
    </row>
    <row r="4" spans="3:4">
      <c r="C4" s="3"/>
      <c r="D4" s="2" t="s">
        <v>82</v>
      </c>
    </row>
  </sheetData>
  <pageMargins left="0.699305555555556" right="0.699305555555556" top="0.75" bottom="0.75" header="0.3" footer="0.3"/>
  <pageSetup paperSize="9" orientation="portrait" horizontalDpi="96" verticalDpi="9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招标清单</vt:lpstr>
      <vt:lpstr>明细</vt:lpstr>
      <vt:lpstr>计算稿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wangyating</dc:creator>
  <cp:lastModifiedBy>琦丽</cp:lastModifiedBy>
  <cp:revision>1</cp:revision>
  <dcterms:created xsi:type="dcterms:W3CDTF">2012-08-12T11:34:00Z</dcterms:created>
  <cp:lastPrinted>2014-05-27T09:42:00Z</cp:lastPrinted>
  <dcterms:modified xsi:type="dcterms:W3CDTF">2026-09-16T08:13:30Z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B35C4DA52FE0494BA27640175D4B4802_13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